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bov\Documents\_ZAKA\OSVČ\_FINITO\D+Architekti_NEHRADOV\11_TABULKY\"/>
    </mc:Choice>
  </mc:AlternateContent>
  <xr:revisionPtr revIDLastSave="0" documentId="13_ncr:1_{3BE35AFB-1DC0-4CB4-B977-91253601C0A1}" xr6:coauthVersionLast="47" xr6:coauthVersionMax="47" xr10:uidLastSave="{00000000-0000-0000-0000-000000000000}"/>
  <bookViews>
    <workbookView xWindow="-96" yWindow="-96" windowWidth="23232" windowHeight="13872" activeTab="2" xr2:uid="{00000000-000D-0000-FFFF-FFFF00000000}"/>
  </bookViews>
  <sheets>
    <sheet name="ROSTLINNÝ MATERIÁL" sheetId="8" r:id="rId1"/>
    <sheet name="VÝKAZ VÝMĚR" sheetId="3" r:id="rId2"/>
    <sheet name="NÁSLEDNÁ PÉČE" sheetId="7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3" l="1"/>
  <c r="D29" i="3"/>
  <c r="D16" i="3"/>
  <c r="D15" i="3"/>
  <c r="D28" i="3" l="1"/>
  <c r="H2" i="3" l="1"/>
  <c r="H1" i="3"/>
  <c r="G37" i="7"/>
  <c r="G23" i="7"/>
  <c r="G9" i="7"/>
  <c r="D14" i="3"/>
  <c r="D22" i="3" s="1"/>
  <c r="K13" i="8"/>
  <c r="D57" i="3" s="1"/>
  <c r="K14" i="8"/>
  <c r="D58" i="3" s="1"/>
  <c r="K15" i="8"/>
  <c r="D56" i="3" s="1"/>
  <c r="G38" i="3" l="1"/>
  <c r="D78" i="3"/>
  <c r="G78" i="3" s="1"/>
  <c r="D64" i="3"/>
  <c r="D77" i="3" s="1"/>
  <c r="D67" i="3"/>
  <c r="G67" i="3" s="1"/>
  <c r="G65" i="3"/>
  <c r="D63" i="3"/>
  <c r="D72" i="3" s="1"/>
  <c r="D62" i="3"/>
  <c r="D74" i="3" s="1"/>
  <c r="G81" i="3"/>
  <c r="G80" i="3"/>
  <c r="G45" i="7"/>
  <c r="G43" i="7"/>
  <c r="G42" i="7"/>
  <c r="G41" i="7"/>
  <c r="G40" i="7"/>
  <c r="G39" i="7"/>
  <c r="G36" i="7"/>
  <c r="G31" i="7"/>
  <c r="G29" i="7"/>
  <c r="G28" i="7"/>
  <c r="G27" i="7"/>
  <c r="G26" i="7"/>
  <c r="G25" i="7"/>
  <c r="G22" i="7"/>
  <c r="G17" i="7"/>
  <c r="G11" i="7"/>
  <c r="G14" i="7"/>
  <c r="G15" i="7"/>
  <c r="G8" i="7"/>
  <c r="G12" i="7"/>
  <c r="G51" i="3"/>
  <c r="G50" i="3"/>
  <c r="G48" i="3"/>
  <c r="M13" i="8"/>
  <c r="K9" i="8"/>
  <c r="K10" i="8"/>
  <c r="D42" i="3" l="1"/>
  <c r="G42" i="3" s="1"/>
  <c r="G46" i="7"/>
  <c r="D19" i="8"/>
  <c r="K19" i="8" s="1"/>
  <c r="M19" i="8" s="1"/>
  <c r="D18" i="8"/>
  <c r="K18" i="8" s="1"/>
  <c r="M18" i="8" s="1"/>
  <c r="K12" i="8"/>
  <c r="G72" i="3"/>
  <c r="D76" i="3"/>
  <c r="G63" i="3"/>
  <c r="G32" i="7"/>
  <c r="K8" i="8"/>
  <c r="G15" i="3" l="1"/>
  <c r="G16" i="3"/>
  <c r="G58" i="3"/>
  <c r="G57" i="3"/>
  <c r="G56" i="3"/>
  <c r="D55" i="3"/>
  <c r="G30" i="3"/>
  <c r="G29" i="3"/>
  <c r="D16" i="7"/>
  <c r="G24" i="3"/>
  <c r="G23" i="3"/>
  <c r="G10" i="3"/>
  <c r="G8" i="3"/>
  <c r="E1" i="7"/>
  <c r="E1" i="3"/>
  <c r="E2" i="7"/>
  <c r="M14" i="8"/>
  <c r="M10" i="8"/>
  <c r="D47" i="3" l="1"/>
  <c r="G47" i="3" s="1"/>
  <c r="D9" i="3"/>
  <c r="G17" i="3"/>
  <c r="D73" i="3"/>
  <c r="G73" i="3" s="1"/>
  <c r="D75" i="3"/>
  <c r="G75" i="3" s="1"/>
  <c r="D71" i="3"/>
  <c r="G71" i="3" s="1"/>
  <c r="D60" i="3"/>
  <c r="G60" i="3" s="1"/>
  <c r="D10" i="7"/>
  <c r="D24" i="7" s="1"/>
  <c r="G74" i="3"/>
  <c r="D79" i="3"/>
  <c r="G79" i="3" s="1"/>
  <c r="G77" i="3"/>
  <c r="G76" i="3"/>
  <c r="D44" i="7"/>
  <c r="D30" i="7"/>
  <c r="D49" i="3"/>
  <c r="G49" i="3" s="1"/>
  <c r="D46" i="3"/>
  <c r="G46" i="3" s="1"/>
  <c r="D44" i="3"/>
  <c r="G44" i="3" s="1"/>
  <c r="D45" i="3"/>
  <c r="G45" i="3" s="1"/>
  <c r="D7" i="7"/>
  <c r="D43" i="3"/>
  <c r="D35" i="3"/>
  <c r="D33" i="3"/>
  <c r="D32" i="3"/>
  <c r="G32" i="3" s="1"/>
  <c r="D37" i="3"/>
  <c r="G37" i="3" s="1"/>
  <c r="D21" i="3"/>
  <c r="D20" i="3"/>
  <c r="G20" i="3" s="1"/>
  <c r="G22" i="3"/>
  <c r="E2" i="3"/>
  <c r="D38" i="7" l="1"/>
  <c r="G82" i="3"/>
  <c r="D21" i="7"/>
  <c r="D35" i="7"/>
  <c r="G43" i="3"/>
  <c r="G35" i="3"/>
  <c r="G62" i="3"/>
  <c r="G68" i="3" s="1"/>
  <c r="G33" i="3"/>
  <c r="G21" i="3"/>
  <c r="G25" i="3" s="1"/>
  <c r="G9" i="3"/>
  <c r="G39" i="3" l="1"/>
  <c r="G52" i="3"/>
  <c r="G11" i="3"/>
  <c r="G13" i="7"/>
  <c r="H89" i="3" l="1"/>
  <c r="G18" i="7"/>
  <c r="G52" i="7" s="1"/>
  <c r="H1" i="7" l="1"/>
  <c r="G53" i="7" l="1"/>
  <c r="H2" i="7"/>
  <c r="M15" i="8" l="1"/>
  <c r="M9" i="8"/>
  <c r="M20" i="8" l="1"/>
  <c r="M28" i="8" l="1"/>
</calcChain>
</file>

<file path=xl/sharedStrings.xml><?xml version="1.0" encoding="utf-8"?>
<sst xmlns="http://schemas.openxmlformats.org/spreadsheetml/2006/main" count="355" uniqueCount="143">
  <si>
    <t>zařízení staveniště (úklidové práce, wc, zázemí atd.)</t>
  </si>
  <si>
    <t>úklid parcely + demolice (sběr kamenů, úklid po stavbě - vč. odvozu)</t>
  </si>
  <si>
    <t>množství</t>
  </si>
  <si>
    <t>m. j.</t>
  </si>
  <si>
    <t>cena/m.j.</t>
  </si>
  <si>
    <t>celkem</t>
  </si>
  <si>
    <t>POZNÁMKA</t>
  </si>
  <si>
    <t>přesuny hmot a nakládání</t>
  </si>
  <si>
    <t>soubor</t>
  </si>
  <si>
    <t>KEŘE</t>
  </si>
  <si>
    <t>ks</t>
  </si>
  <si>
    <t>POZNÁMKY:</t>
  </si>
  <si>
    <t>Ceny jsou uvedeny bez DPH!</t>
  </si>
  <si>
    <t>m.j.</t>
  </si>
  <si>
    <t>VÝKAZ VÝMĚR - SLEPÝ</t>
  </si>
  <si>
    <t>ROSTLINNÝ MATERIÁL</t>
  </si>
  <si>
    <t>Za kontrolu platnosti vzorců v tabulce odpovídá realizační firma.</t>
  </si>
  <si>
    <t>m3</t>
  </si>
  <si>
    <t>kg</t>
  </si>
  <si>
    <t>Vyplňovat pouze oranžová pole!</t>
  </si>
  <si>
    <t>Jakékoliv náhrady rostlinného materiálu musí realizační firma konzultovat s projektantem!</t>
  </si>
  <si>
    <t>cena/ks</t>
  </si>
  <si>
    <t>název</t>
  </si>
  <si>
    <t>český název</t>
  </si>
  <si>
    <t>velikost</t>
  </si>
  <si>
    <t>POZNÁMKA:</t>
  </si>
  <si>
    <t>DŘEVINY - SOLITERY</t>
  </si>
  <si>
    <t>mezisoučet - rostlinný materiál</t>
  </si>
  <si>
    <t>mm</t>
  </si>
  <si>
    <t>CELKOVÁ CENA ROSTLINNÉHO MATERIÁLU BEZ DPH</t>
  </si>
  <si>
    <t>růže</t>
  </si>
  <si>
    <t>40-60, kont.</t>
  </si>
  <si>
    <t>nasazení koruny ve 180-220 mm nad zemí</t>
  </si>
  <si>
    <t>souborů</t>
  </si>
  <si>
    <t>Vyplňovat pouze oranžová pole</t>
  </si>
  <si>
    <t>m2</t>
  </si>
  <si>
    <t>g/ks</t>
  </si>
  <si>
    <t>Rosa rugosa 'White Roadrunner'</t>
  </si>
  <si>
    <t>CENA NÁSLEDNÉ ÚDRŽBY BEZ DPH</t>
  </si>
  <si>
    <t>CENA NÁSLEDNÉ ÚDRŽBY VČ. DPH 21%</t>
  </si>
  <si>
    <t>mechanické odplevelování</t>
  </si>
  <si>
    <t>b.m</t>
  </si>
  <si>
    <t>NÁSLEDNÁ PÉČE - 1. rok po založení</t>
  </si>
  <si>
    <t>ročně</t>
  </si>
  <si>
    <t>NÁSLEDNÁ PÉČE - 2. rok po založení</t>
  </si>
  <si>
    <t>výchovný řez stromů</t>
  </si>
  <si>
    <t>NÁSLEDNÁ PÉČE - 3. rok po založení</t>
  </si>
  <si>
    <t>mezisoučet - následná péče</t>
  </si>
  <si>
    <t>skládkování, odvoz a likvidace odpadu</t>
  </si>
  <si>
    <t xml:space="preserve">mezisoučet </t>
  </si>
  <si>
    <t>mezisoučet</t>
  </si>
  <si>
    <t>T.1</t>
  </si>
  <si>
    <t>Extenzivní travobylinná směs - VYSOČINA Suchovzdorná - Regionální směs pro Žďárské vrchy a Vysočinu</t>
  </si>
  <si>
    <t>výsevek: 10 g/m2</t>
  </si>
  <si>
    <t>T.2</t>
  </si>
  <si>
    <t>T.3</t>
  </si>
  <si>
    <t>Extenzivní travobylinná směs - NEKTAR - Travinobylinná směs pro včelí pastvu</t>
  </si>
  <si>
    <t>Z.2</t>
  </si>
  <si>
    <t>K.1</t>
  </si>
  <si>
    <t>skupina keřů</t>
  </si>
  <si>
    <t>K.2</t>
  </si>
  <si>
    <t>Soliterní stromy listnaté, ok 14-16</t>
  </si>
  <si>
    <t>Alejové stromy, ok 12-14</t>
  </si>
  <si>
    <t>Pinus sylvestris</t>
  </si>
  <si>
    <t>Agrosil LR - půdní kondicionér (100 g/m2)</t>
  </si>
  <si>
    <t>promísit do hloubky 30 cm</t>
  </si>
  <si>
    <t>g/m2</t>
  </si>
  <si>
    <t>Agrosil LR - půdní kondicionér (na dno výsadbové jámy)</t>
  </si>
  <si>
    <t>Listnaté stromy - kotvení stromů 3 kůly nahoře spojenými překlady a se spodní ohrádnou ze 3 překladů, vyvázány širokými úvazy</t>
  </si>
  <si>
    <t>Jehličnaté stromy - kotvení zemní kotvou (Kotvos, Platypus nebo obdobné)</t>
  </si>
  <si>
    <t>PŘEDPOKLÁDANÁ CENA REALIZACE</t>
  </si>
  <si>
    <t>ZAHRADNICKÁ ČÁST - TRÁVNÍKY</t>
  </si>
  <si>
    <t>CELKOVÝ SOUPIS</t>
  </si>
  <si>
    <t>ZAHRADNICKÁ ČÁST - PLOŠNÁ VÝSADBA KEŘŮ</t>
  </si>
  <si>
    <t>ZAHRADNICKÁ ČÁST - SOLITERY</t>
  </si>
  <si>
    <t>MULČ</t>
  </si>
  <si>
    <t>ZLEPŠUJÍCÍ MATERIÁL - PŘÍPRAVA STANOVIŠTĚ</t>
  </si>
  <si>
    <t>b. m</t>
  </si>
  <si>
    <t>doprava zlepšujícího a rostlinného materiálu</t>
  </si>
  <si>
    <t>zahradnická příprava (kultivátorování, uhrabání, výsev, válcování)</t>
  </si>
  <si>
    <t>l</t>
  </si>
  <si>
    <t>TECHNICKÉ PRVKY</t>
  </si>
  <si>
    <t>lemy - ocelová pásovina; výška 100 mm, tl. 5 mm, každých 50 cm kotveno navařenými roxory do hloubky 40 cm</t>
  </si>
  <si>
    <t>včetně roxorů, vyměření a svařování, spotřební materiál</t>
  </si>
  <si>
    <t>instalace ocelových lemů do úrovně terénu</t>
  </si>
  <si>
    <t>množství celkem</t>
  </si>
  <si>
    <t>TRÁVNÍKY</t>
  </si>
  <si>
    <t>plocha/m2</t>
  </si>
  <si>
    <t>výsevek (g/m2)</t>
  </si>
  <si>
    <t>osivo/kg</t>
  </si>
  <si>
    <t>plocha celkem</t>
  </si>
  <si>
    <t>chemické odplevelení</t>
  </si>
  <si>
    <t>PRÁCE - TRÁVNÍKY</t>
  </si>
  <si>
    <t>zálivka 20 l/m2 - až do předání</t>
  </si>
  <si>
    <t>PRÁCE - PLOŠNÁ VÝSADBA KEŘŮ</t>
  </si>
  <si>
    <t>zahradnická borka, vrstva 100 mm</t>
  </si>
  <si>
    <t>protierozní kokosová rohož 400 g/m2 vč. kotvicích prvků</t>
  </si>
  <si>
    <t>plocha uvedena bez rezervy a prořezu, rohož bude položena PŘES vrstvu mulče a upevněna skrze něj do terénu železnými kolíky (roxory)</t>
  </si>
  <si>
    <t>zálivka 50 l/m2 - 3x s odstupem několika dní</t>
  </si>
  <si>
    <t>zálivka keřů v letních měsících - pokropením na list; 50 l/m2</t>
  </si>
  <si>
    <t>STROMY A SOLITERY</t>
  </si>
  <si>
    <t>doplnění mulče</t>
  </si>
  <si>
    <t>ruční vypletí zálivkové mísy</t>
  </si>
  <si>
    <t>sečení s odstraněním posečené biomasy</t>
  </si>
  <si>
    <t>kontrola úvazků, ochrany kmene a nátěrů</t>
  </si>
  <si>
    <t>PŘÍPRAVA</t>
  </si>
  <si>
    <t>plošné navezení 100 mm mulče (borka)</t>
  </si>
  <si>
    <t>výsadba do roztažených ok rohože</t>
  </si>
  <si>
    <t>nutno dbát na zasazení celým balem do zeminy (až pod vrstvu mulče)</t>
  </si>
  <si>
    <t>jednotlivé druhy viz Soupis rostlinného materiálu</t>
  </si>
  <si>
    <t>zahradnická borka, vrstva 100 mm (cca 3,16 m2/strom)</t>
  </si>
  <si>
    <t>Pouze solitery v trávníku a keřových skupinách, solitery v dešťovém záhoně a extenzivních trvalkách budou mulčovány stejným nateriálem, jako záhon!</t>
  </si>
  <si>
    <t>hloubení výsadbových jam (min. 1,5 x násobek průměru balu)</t>
  </si>
  <si>
    <t>instalace zemních kotev</t>
  </si>
  <si>
    <t>zálivka v letních měsících - podmokem, v jedné dávce do zálivkové mísy, 70 l/ks</t>
  </si>
  <si>
    <t>PRÁCE - SOLITERY</t>
  </si>
  <si>
    <t>výsadba soliter</t>
  </si>
  <si>
    <t>rozprostření a ukotvení kokosové rohože</t>
  </si>
  <si>
    <t>pro zásyp použít směs původní zeminy a kvalitní ornice v poměru 1:1</t>
  </si>
  <si>
    <t>instalace nadzemního kotvení</t>
  </si>
  <si>
    <t xml:space="preserve">ochrana kmene proti úpalu - nátěr Arbo-Flex 7 Plus </t>
  </si>
  <si>
    <t>listnaté stromy; po celé délce kmene od báze až po nasazení koruny</t>
  </si>
  <si>
    <t>ochrana kmene proti okusu - drátěná oplocenka upevněná po vnějším obvodu kůlového kotvení (u listnatých stromů v krajinné části)</t>
  </si>
  <si>
    <t>vytvoření zálivkové mísy</t>
  </si>
  <si>
    <t>nátěr kmene</t>
  </si>
  <si>
    <t>zálivka 70 l/m2</t>
  </si>
  <si>
    <t>Sorbaria sorbifolia 'Sem'</t>
  </si>
  <si>
    <t>Quercus petraea</t>
  </si>
  <si>
    <t>instalace ochrany kmene proti okusu</t>
  </si>
  <si>
    <t>javor</t>
  </si>
  <si>
    <t>Acer x freemanii ’Autumn Blaze’ ('Jeffersred')</t>
  </si>
  <si>
    <t>borovice</t>
  </si>
  <si>
    <t>dub</t>
  </si>
  <si>
    <t>14-16</t>
  </si>
  <si>
    <t>16-18</t>
  </si>
  <si>
    <t>150-175</t>
  </si>
  <si>
    <t>Soliterní stromy jehličnaté, 150-175</t>
  </si>
  <si>
    <t>tavolníkovec</t>
  </si>
  <si>
    <t>Nehradov III - Třebíč</t>
  </si>
  <si>
    <t>Vyzrálý jemný kompost</t>
  </si>
  <si>
    <t>plošné navezení 100 mm jemného kompostu</t>
  </si>
  <si>
    <t>promísení vrstev (25-30 cm hloubky)</t>
  </si>
  <si>
    <t>R03 - etapa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</si>
</sst>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0.0"/>
    <numFmt numFmtId="165" formatCode="#,##0.00\ &quot;Kč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2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3" tint="0.3999755851924192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4"/>
      <color theme="3" tint="0.3999755851924192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E1F99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AE8AA"/>
        <bgColor indexed="64"/>
      </patternFill>
    </fill>
    <fill>
      <patternFill patternType="solid">
        <fgColor rgb="FFA9DA74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6E179"/>
        <bgColor indexed="64"/>
      </patternFill>
    </fill>
    <fill>
      <patternFill patternType="solid">
        <fgColor theme="2" tint="-0.24997711111789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/>
    <xf numFmtId="0" fontId="10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3" fillId="0" borderId="0" xfId="0" applyFont="1" applyAlignment="1">
      <alignment horizontal="right" vertical="center"/>
    </xf>
    <xf numFmtId="14" fontId="5" fillId="0" borderId="10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top"/>
    </xf>
    <xf numFmtId="0" fontId="0" fillId="0" borderId="5" xfId="0" applyBorder="1"/>
    <xf numFmtId="164" fontId="5" fillId="0" borderId="5" xfId="0" applyNumberFormat="1" applyFont="1" applyBorder="1" applyAlignment="1">
      <alignment horizontal="left"/>
    </xf>
    <xf numFmtId="44" fontId="0" fillId="0" borderId="0" xfId="0" applyNumberFormat="1" applyAlignment="1">
      <alignment horizontal="center" vertical="top"/>
    </xf>
    <xf numFmtId="0" fontId="9" fillId="0" borderId="0" xfId="0" applyFont="1" applyAlignment="1">
      <alignment horizontal="left"/>
    </xf>
    <xf numFmtId="0" fontId="4" fillId="0" borderId="0" xfId="0" applyFont="1" applyAlignment="1">
      <alignment horizontal="right" vertical="top"/>
    </xf>
    <xf numFmtId="0" fontId="11" fillId="8" borderId="5" xfId="0" applyFont="1" applyFill="1" applyBorder="1"/>
    <xf numFmtId="0" fontId="0" fillId="0" borderId="5" xfId="0" applyBorder="1" applyAlignment="1">
      <alignment horizontal="center"/>
    </xf>
    <xf numFmtId="0" fontId="0" fillId="0" borderId="11" xfId="0" applyBorder="1"/>
    <xf numFmtId="0" fontId="0" fillId="0" borderId="13" xfId="0" applyBorder="1"/>
    <xf numFmtId="165" fontId="3" fillId="4" borderId="15" xfId="0" applyNumberFormat="1" applyFont="1" applyFill="1" applyBorder="1" applyAlignment="1">
      <alignment horizontal="left"/>
    </xf>
    <xf numFmtId="0" fontId="8" fillId="5" borderId="14" xfId="0" applyFont="1" applyFill="1" applyBorder="1" applyAlignment="1">
      <alignment horizontal="left" vertical="center"/>
    </xf>
    <xf numFmtId="0" fontId="1" fillId="5" borderId="12" xfId="0" applyFont="1" applyFill="1" applyBorder="1" applyAlignment="1">
      <alignment vertical="center"/>
    </xf>
    <xf numFmtId="0" fontId="14" fillId="9" borderId="5" xfId="0" applyFont="1" applyFill="1" applyBorder="1" applyAlignment="1">
      <alignment horizontal="center" vertical="center"/>
    </xf>
    <xf numFmtId="0" fontId="8" fillId="9" borderId="14" xfId="0" applyFont="1" applyFill="1" applyBorder="1" applyAlignment="1">
      <alignment horizontal="left" vertical="center"/>
    </xf>
    <xf numFmtId="0" fontId="1" fillId="9" borderId="12" xfId="0" applyFont="1" applyFill="1" applyBorder="1" applyAlignment="1">
      <alignment vertical="center"/>
    </xf>
    <xf numFmtId="0" fontId="11" fillId="8" borderId="11" xfId="0" applyFont="1" applyFill="1" applyBorder="1"/>
    <xf numFmtId="0" fontId="11" fillId="8" borderId="6" xfId="0" applyFont="1" applyFill="1" applyBorder="1"/>
    <xf numFmtId="0" fontId="11" fillId="8" borderId="1" xfId="0" applyFont="1" applyFill="1" applyBorder="1"/>
    <xf numFmtId="0" fontId="14" fillId="9" borderId="8" xfId="0" applyFont="1" applyFill="1" applyBorder="1" applyAlignment="1">
      <alignment horizontal="center" vertical="center"/>
    </xf>
    <xf numFmtId="0" fontId="14" fillId="9" borderId="16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1" fontId="11" fillId="8" borderId="5" xfId="0" applyNumberFormat="1" applyFont="1" applyFill="1" applyBorder="1" applyAlignment="1">
      <alignment horizontal="center"/>
    </xf>
    <xf numFmtId="0" fontId="15" fillId="0" borderId="11" xfId="0" applyFont="1" applyBorder="1"/>
    <xf numFmtId="0" fontId="7" fillId="7" borderId="9" xfId="0" applyFont="1" applyFill="1" applyBorder="1" applyAlignment="1">
      <alignment vertical="center"/>
    </xf>
    <xf numFmtId="0" fontId="14" fillId="7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5" xfId="0" applyBorder="1" applyAlignment="1">
      <alignment horizontal="left"/>
    </xf>
    <xf numFmtId="0" fontId="14" fillId="9" borderId="11" xfId="0" applyFont="1" applyFill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0" borderId="2" xfId="0" applyBorder="1"/>
    <xf numFmtId="0" fontId="0" fillId="0" borderId="5" xfId="0" applyBorder="1" applyAlignment="1">
      <alignment horizontal="left" wrapText="1"/>
    </xf>
    <xf numFmtId="165" fontId="3" fillId="4" borderId="5" xfId="0" applyNumberFormat="1" applyFont="1" applyFill="1" applyBorder="1" applyAlignment="1">
      <alignment horizontal="left"/>
    </xf>
    <xf numFmtId="164" fontId="5" fillId="0" borderId="5" xfId="0" applyNumberFormat="1" applyFont="1" applyBorder="1"/>
    <xf numFmtId="0" fontId="15" fillId="2" borderId="5" xfId="0" applyFont="1" applyFill="1" applyBorder="1"/>
    <xf numFmtId="0" fontId="15" fillId="2" borderId="5" xfId="0" applyFont="1" applyFill="1" applyBorder="1" applyAlignment="1">
      <alignment wrapText="1"/>
    </xf>
    <xf numFmtId="165" fontId="0" fillId="4" borderId="5" xfId="0" applyNumberFormat="1" applyFill="1" applyBorder="1" applyAlignment="1">
      <alignment horizontal="left"/>
    </xf>
    <xf numFmtId="0" fontId="9" fillId="0" borderId="0" xfId="0" applyFont="1"/>
    <xf numFmtId="0" fontId="12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/>
    </xf>
    <xf numFmtId="0" fontId="12" fillId="5" borderId="4" xfId="0" applyFont="1" applyFill="1" applyBorder="1" applyAlignment="1">
      <alignment vertical="center"/>
    </xf>
    <xf numFmtId="0" fontId="12" fillId="5" borderId="2" xfId="0" applyFont="1" applyFill="1" applyBorder="1" applyAlignment="1">
      <alignment vertical="center"/>
    </xf>
    <xf numFmtId="0" fontId="6" fillId="7" borderId="6" xfId="0" applyFont="1" applyFill="1" applyBorder="1" applyAlignment="1">
      <alignment vertical="center"/>
    </xf>
    <xf numFmtId="0" fontId="5" fillId="0" borderId="5" xfId="0" applyFont="1" applyBorder="1"/>
    <xf numFmtId="0" fontId="0" fillId="0" borderId="5" xfId="0" applyBorder="1" applyAlignment="1">
      <alignment wrapText="1"/>
    </xf>
    <xf numFmtId="165" fontId="7" fillId="6" borderId="5" xfId="0" applyNumberFormat="1" applyFont="1" applyFill="1" applyBorder="1" applyAlignment="1">
      <alignment horizontal="center"/>
    </xf>
    <xf numFmtId="0" fontId="11" fillId="6" borderId="5" xfId="0" applyFont="1" applyFill="1" applyBorder="1" applyAlignment="1">
      <alignment horizontal="left"/>
    </xf>
    <xf numFmtId="165" fontId="0" fillId="2" borderId="5" xfId="0" applyNumberFormat="1" applyFill="1" applyBorder="1" applyAlignment="1">
      <alignment horizontal="center"/>
    </xf>
    <xf numFmtId="44" fontId="12" fillId="0" borderId="2" xfId="0" applyNumberFormat="1" applyFont="1" applyBorder="1" applyAlignment="1">
      <alignment vertical="center"/>
    </xf>
    <xf numFmtId="44" fontId="12" fillId="5" borderId="2" xfId="0" applyNumberFormat="1" applyFont="1" applyFill="1" applyBorder="1" applyAlignment="1">
      <alignment vertical="center"/>
    </xf>
    <xf numFmtId="0" fontId="5" fillId="0" borderId="7" xfId="0" applyFont="1" applyBorder="1" applyAlignment="1">
      <alignment wrapText="1"/>
    </xf>
    <xf numFmtId="0" fontId="15" fillId="0" borderId="13" xfId="0" applyFont="1" applyBorder="1"/>
    <xf numFmtId="165" fontId="17" fillId="9" borderId="15" xfId="0" applyNumberFormat="1" applyFont="1" applyFill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0" fontId="6" fillId="10" borderId="5" xfId="0" applyFont="1" applyFill="1" applyBorder="1" applyAlignment="1">
      <alignment vertical="center"/>
    </xf>
    <xf numFmtId="0" fontId="7" fillId="10" borderId="5" xfId="0" applyFont="1" applyFill="1" applyBorder="1" applyAlignment="1">
      <alignment vertical="center"/>
    </xf>
    <xf numFmtId="0" fontId="14" fillId="10" borderId="5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/>
    </xf>
    <xf numFmtId="165" fontId="0" fillId="0" borderId="5" xfId="0" applyNumberFormat="1" applyBorder="1" applyAlignment="1">
      <alignment horizontal="center"/>
    </xf>
    <xf numFmtId="0" fontId="5" fillId="0" borderId="5" xfId="0" applyFont="1" applyBorder="1" applyAlignment="1">
      <alignment horizontal="left" wrapText="1"/>
    </xf>
    <xf numFmtId="0" fontId="8" fillId="10" borderId="14" xfId="0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vertical="center"/>
    </xf>
    <xf numFmtId="0" fontId="1" fillId="10" borderId="13" xfId="0" applyFont="1" applyFill="1" applyBorder="1" applyAlignment="1">
      <alignment vertical="center"/>
    </xf>
    <xf numFmtId="0" fontId="5" fillId="0" borderId="11" xfId="0" applyFont="1" applyBorder="1" applyAlignment="1">
      <alignment horizontal="left" wrapText="1"/>
    </xf>
    <xf numFmtId="0" fontId="6" fillId="11" borderId="5" xfId="0" applyFont="1" applyFill="1" applyBorder="1" applyAlignment="1">
      <alignment vertical="center"/>
    </xf>
    <xf numFmtId="0" fontId="7" fillId="11" borderId="5" xfId="0" applyFont="1" applyFill="1" applyBorder="1" applyAlignment="1">
      <alignment vertical="center"/>
    </xf>
    <xf numFmtId="0" fontId="14" fillId="11" borderId="5" xfId="0" applyFont="1" applyFill="1" applyBorder="1" applyAlignment="1">
      <alignment horizontal="center" vertical="center"/>
    </xf>
    <xf numFmtId="0" fontId="7" fillId="6" borderId="5" xfId="0" applyFont="1" applyFill="1" applyBorder="1"/>
    <xf numFmtId="0" fontId="8" fillId="6" borderId="5" xfId="0" applyFont="1" applyFill="1" applyBorder="1" applyAlignment="1">
      <alignment horizontal="left"/>
    </xf>
    <xf numFmtId="0" fontId="11" fillId="6" borderId="5" xfId="0" applyFont="1" applyFill="1" applyBorder="1" applyAlignment="1">
      <alignment horizontal="right"/>
    </xf>
    <xf numFmtId="0" fontId="7" fillId="6" borderId="5" xfId="0" applyFont="1" applyFill="1" applyBorder="1" applyAlignment="1">
      <alignment wrapText="1"/>
    </xf>
    <xf numFmtId="164" fontId="5" fillId="0" borderId="5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8" fillId="11" borderId="14" xfId="0" applyFont="1" applyFill="1" applyBorder="1" applyAlignment="1">
      <alignment horizontal="center" vertical="center"/>
    </xf>
    <xf numFmtId="0" fontId="1" fillId="11" borderId="12" xfId="0" applyFont="1" applyFill="1" applyBorder="1" applyAlignment="1">
      <alignment vertical="center"/>
    </xf>
    <xf numFmtId="164" fontId="0" fillId="0" borderId="0" xfId="0" applyNumberFormat="1"/>
    <xf numFmtId="1" fontId="5" fillId="0" borderId="5" xfId="0" applyNumberFormat="1" applyFont="1" applyBorder="1" applyAlignment="1">
      <alignment horizontal="right"/>
    </xf>
    <xf numFmtId="0" fontId="19" fillId="6" borderId="5" xfId="0" applyFont="1" applyFill="1" applyBorder="1" applyAlignment="1">
      <alignment wrapText="1"/>
    </xf>
    <xf numFmtId="164" fontId="0" fillId="0" borderId="5" xfId="0" applyNumberFormat="1" applyBorder="1"/>
    <xf numFmtId="0" fontId="15" fillId="2" borderId="0" xfId="0" applyFont="1" applyFill="1"/>
    <xf numFmtId="0" fontId="15" fillId="2" borderId="0" xfId="0" applyFont="1" applyFill="1" applyAlignment="1">
      <alignment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164" fontId="5" fillId="3" borderId="5" xfId="0" applyNumberFormat="1" applyFont="1" applyFill="1" applyBorder="1" applyAlignment="1">
      <alignment horizontal="left"/>
    </xf>
    <xf numFmtId="165" fontId="5" fillId="4" borderId="11" xfId="0" applyNumberFormat="1" applyFont="1" applyFill="1" applyBorder="1" applyAlignment="1">
      <alignment horizontal="left"/>
    </xf>
    <xf numFmtId="0" fontId="6" fillId="9" borderId="5" xfId="0" applyFont="1" applyFill="1" applyBorder="1" applyAlignment="1">
      <alignment vertical="center"/>
    </xf>
    <xf numFmtId="0" fontId="14" fillId="9" borderId="5" xfId="0" applyFont="1" applyFill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/>
    </xf>
    <xf numFmtId="164" fontId="11" fillId="0" borderId="5" xfId="0" applyNumberFormat="1" applyFont="1" applyBorder="1" applyAlignment="1">
      <alignment horizontal="center"/>
    </xf>
    <xf numFmtId="0" fontId="6" fillId="12" borderId="5" xfId="0" applyFont="1" applyFill="1" applyBorder="1" applyAlignment="1">
      <alignment vertical="center"/>
    </xf>
    <xf numFmtId="0" fontId="7" fillId="12" borderId="5" xfId="0" applyFont="1" applyFill="1" applyBorder="1" applyAlignment="1">
      <alignment vertical="center"/>
    </xf>
    <xf numFmtId="0" fontId="14" fillId="12" borderId="5" xfId="0" applyFont="1" applyFill="1" applyBorder="1" applyAlignment="1">
      <alignment horizontal="center" vertical="center"/>
    </xf>
    <xf numFmtId="0" fontId="8" fillId="12" borderId="14" xfId="0" applyFont="1" applyFill="1" applyBorder="1" applyAlignment="1">
      <alignment horizontal="center" vertical="center"/>
    </xf>
    <xf numFmtId="0" fontId="1" fillId="12" borderId="12" xfId="0" applyFont="1" applyFill="1" applyBorder="1" applyAlignment="1">
      <alignment vertical="center"/>
    </xf>
    <xf numFmtId="0" fontId="1" fillId="12" borderId="13" xfId="0" applyFont="1" applyFill="1" applyBorder="1" applyAlignment="1">
      <alignment vertical="center"/>
    </xf>
    <xf numFmtId="165" fontId="16" fillId="11" borderId="15" xfId="0" applyNumberFormat="1" applyFont="1" applyFill="1" applyBorder="1" applyAlignment="1">
      <alignment horizontal="center" vertical="center"/>
    </xf>
    <xf numFmtId="165" fontId="16" fillId="10" borderId="15" xfId="0" applyNumberFormat="1" applyFont="1" applyFill="1" applyBorder="1" applyAlignment="1">
      <alignment horizontal="center" vertical="center"/>
    </xf>
    <xf numFmtId="165" fontId="16" fillId="12" borderId="15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vertical="center"/>
    </xf>
    <xf numFmtId="0" fontId="14" fillId="5" borderId="16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vertical="center"/>
    </xf>
    <xf numFmtId="0" fontId="14" fillId="7" borderId="5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165" fontId="17" fillId="5" borderId="15" xfId="0" applyNumberFormat="1" applyFont="1" applyFill="1" applyBorder="1" applyAlignment="1">
      <alignment vertical="center"/>
    </xf>
    <xf numFmtId="1" fontId="14" fillId="5" borderId="5" xfId="0" applyNumberFormat="1" applyFont="1" applyFill="1" applyBorder="1" applyAlignment="1">
      <alignment horizontal="center" vertical="center"/>
    </xf>
    <xf numFmtId="165" fontId="12" fillId="0" borderId="2" xfId="0" applyNumberFormat="1" applyFont="1" applyBorder="1" applyAlignment="1">
      <alignment vertical="center"/>
    </xf>
    <xf numFmtId="0" fontId="5" fillId="0" borderId="6" xfId="0" applyFont="1" applyBorder="1" applyAlignment="1">
      <alignment horizontal="left"/>
    </xf>
    <xf numFmtId="0" fontId="15" fillId="2" borderId="11" xfId="0" applyFont="1" applyFill="1" applyBorder="1" applyAlignment="1">
      <alignment wrapText="1"/>
    </xf>
    <xf numFmtId="0" fontId="1" fillId="0" borderId="5" xfId="0" applyFont="1" applyBorder="1"/>
    <xf numFmtId="165" fontId="12" fillId="0" borderId="3" xfId="0" applyNumberFormat="1" applyFont="1" applyBorder="1" applyAlignment="1">
      <alignment vertical="center"/>
    </xf>
    <xf numFmtId="0" fontId="11" fillId="8" borderId="5" xfId="0" applyFont="1" applyFill="1" applyBorder="1" applyAlignment="1">
      <alignment horizontal="center"/>
    </xf>
    <xf numFmtId="1" fontId="5" fillId="0" borderId="5" xfId="0" applyNumberFormat="1" applyFont="1" applyBorder="1" applyAlignment="1">
      <alignment horizontal="left"/>
    </xf>
    <xf numFmtId="164" fontId="5" fillId="0" borderId="5" xfId="0" applyNumberFormat="1" applyFont="1" applyBorder="1" applyAlignment="1">
      <alignment horizontal="center"/>
    </xf>
    <xf numFmtId="164" fontId="5" fillId="3" borderId="5" xfId="0" applyNumberFormat="1" applyFont="1" applyFill="1" applyBorder="1" applyAlignment="1">
      <alignment horizontal="center"/>
    </xf>
    <xf numFmtId="1" fontId="5" fillId="0" borderId="5" xfId="0" applyNumberFormat="1" applyFont="1" applyBorder="1" applyAlignment="1">
      <alignment horizontal="center"/>
    </xf>
    <xf numFmtId="1" fontId="5" fillId="3" borderId="5" xfId="0" applyNumberFormat="1" applyFont="1" applyFill="1" applyBorder="1" applyAlignment="1">
      <alignment horizontal="center"/>
    </xf>
    <xf numFmtId="1" fontId="0" fillId="0" borderId="5" xfId="0" applyNumberFormat="1" applyBorder="1"/>
    <xf numFmtId="0" fontId="14" fillId="9" borderId="17" xfId="0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1" fillId="8" borderId="5" xfId="0" applyFont="1" applyFill="1" applyBorder="1" applyAlignment="1">
      <alignment horizontal="center"/>
    </xf>
    <xf numFmtId="0" fontId="0" fillId="0" borderId="6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9F43E"/>
      <color rgb="FFE1F995"/>
      <color rgb="FFE2E2E2"/>
      <color rgb="FFA9DA74"/>
      <color rgb="FFCAE8AA"/>
      <color rgb="FFFFFFCC"/>
      <color rgb="FF9EF8A9"/>
      <color rgb="FFCCFFFF"/>
      <color rgb="FFD0FCD5"/>
      <color rgb="FFE5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1</xdr:col>
      <xdr:colOff>723900</xdr:colOff>
      <xdr:row>1</xdr:row>
      <xdr:rowOff>297007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539"/>
          <a:ext cx="723900" cy="71022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2</xdr:col>
      <xdr:colOff>220345</xdr:colOff>
      <xdr:row>1</xdr:row>
      <xdr:rowOff>299547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9539"/>
          <a:ext cx="723900" cy="71022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39539</xdr:rowOff>
    </xdr:from>
    <xdr:to>
      <xdr:col>2</xdr:col>
      <xdr:colOff>220345</xdr:colOff>
      <xdr:row>1</xdr:row>
      <xdr:rowOff>299547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9539"/>
          <a:ext cx="723900" cy="7102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P28"/>
  <sheetViews>
    <sheetView topLeftCell="B7" zoomScaleNormal="100" zoomScaleSheetLayoutView="85" workbookViewId="0">
      <selection activeCell="N17" sqref="N17"/>
    </sheetView>
  </sheetViews>
  <sheetFormatPr defaultColWidth="9.15625" defaultRowHeight="14.4" x14ac:dyDescent="0.55000000000000004"/>
  <cols>
    <col min="2" max="2" width="40.3671875" customWidth="1"/>
    <col min="3" max="3" width="16.3125" customWidth="1"/>
    <col min="4" max="4" width="10.734375" customWidth="1"/>
    <col min="5" max="10" width="6.7890625" customWidth="1"/>
    <col min="11" max="13" width="10.15625" customWidth="1"/>
    <col min="14" max="14" width="40.578125" customWidth="1"/>
    <col min="15" max="16" width="9.15625" style="38"/>
  </cols>
  <sheetData>
    <row r="1" spans="1:16" s="1" customFormat="1" ht="35.25" customHeight="1" x14ac:dyDescent="0.55000000000000004">
      <c r="D1" s="9" t="s">
        <v>14</v>
      </c>
      <c r="E1" s="9"/>
      <c r="F1" s="9"/>
      <c r="G1" s="9"/>
      <c r="H1" s="9"/>
      <c r="I1" s="9"/>
      <c r="J1" s="9"/>
      <c r="K1" s="9"/>
      <c r="N1" s="16" t="s">
        <v>142</v>
      </c>
      <c r="O1" s="37"/>
      <c r="P1" s="37"/>
    </row>
    <row r="2" spans="1:16" s="1" customFormat="1" ht="26.25" customHeight="1" thickBot="1" x14ac:dyDescent="0.6">
      <c r="B2" s="8"/>
      <c r="C2" s="8"/>
      <c r="D2" s="11" t="s">
        <v>138</v>
      </c>
      <c r="E2" s="11"/>
      <c r="F2" s="11"/>
      <c r="G2" s="11"/>
      <c r="H2" s="11"/>
      <c r="I2" s="11"/>
      <c r="J2" s="11"/>
      <c r="K2" s="8"/>
      <c r="L2" s="8"/>
      <c r="M2" s="8"/>
      <c r="N2" s="10">
        <v>45483</v>
      </c>
      <c r="O2" s="37"/>
      <c r="P2" s="37"/>
    </row>
    <row r="3" spans="1:16" ht="28.5" customHeight="1" thickBot="1" x14ac:dyDescent="0.75">
      <c r="L3" s="15" t="s">
        <v>25</v>
      </c>
    </row>
    <row r="4" spans="1:16" s="4" customFormat="1" ht="18.600000000000001" thickBot="1" x14ac:dyDescent="0.75">
      <c r="K4" s="32"/>
      <c r="L4" s="21"/>
      <c r="M4" s="15" t="s">
        <v>19</v>
      </c>
      <c r="N4" s="15"/>
      <c r="O4" s="39"/>
      <c r="P4" s="39"/>
    </row>
    <row r="5" spans="1:16" ht="28.5" customHeight="1" x14ac:dyDescent="0.55000000000000004"/>
    <row r="6" spans="1:16" s="2" customFormat="1" ht="20.25" customHeight="1" x14ac:dyDescent="0.55000000000000004">
      <c r="B6" s="105" t="s">
        <v>15</v>
      </c>
      <c r="C6" s="24"/>
      <c r="D6" s="24"/>
      <c r="E6" s="137"/>
      <c r="F6" s="137"/>
      <c r="G6" s="137"/>
      <c r="H6" s="137"/>
      <c r="I6" s="137"/>
      <c r="J6" s="137"/>
      <c r="K6" s="24"/>
      <c r="L6" s="30"/>
      <c r="M6" s="30"/>
      <c r="N6" s="31"/>
      <c r="O6" s="40"/>
      <c r="P6" s="40"/>
    </row>
    <row r="7" spans="1:16" s="2" customFormat="1" ht="28.8" x14ac:dyDescent="0.55000000000000004">
      <c r="B7" s="24" t="s">
        <v>22</v>
      </c>
      <c r="C7" s="24" t="s">
        <v>23</v>
      </c>
      <c r="D7" s="24" t="s">
        <v>24</v>
      </c>
      <c r="E7" s="24" t="s">
        <v>57</v>
      </c>
      <c r="F7" s="24" t="s">
        <v>58</v>
      </c>
      <c r="G7" s="24" t="s">
        <v>60</v>
      </c>
      <c r="H7" s="24" t="s">
        <v>51</v>
      </c>
      <c r="I7" s="24" t="s">
        <v>54</v>
      </c>
      <c r="J7" s="24" t="s">
        <v>55</v>
      </c>
      <c r="K7" s="106" t="s">
        <v>85</v>
      </c>
      <c r="L7" s="43" t="s">
        <v>21</v>
      </c>
      <c r="M7" s="24" t="s">
        <v>5</v>
      </c>
      <c r="N7" s="43" t="s">
        <v>6</v>
      </c>
      <c r="O7" s="37"/>
      <c r="P7" s="37"/>
    </row>
    <row r="8" spans="1:16" s="3" customFormat="1" x14ac:dyDescent="0.55000000000000004">
      <c r="B8" s="17" t="s">
        <v>9</v>
      </c>
      <c r="C8" s="17"/>
      <c r="D8" s="17"/>
      <c r="E8" s="17"/>
      <c r="F8" s="17"/>
      <c r="G8" s="17"/>
      <c r="H8" s="17"/>
      <c r="I8" s="17"/>
      <c r="J8" s="17"/>
      <c r="K8" s="33">
        <f>SUM(K9:K10)</f>
        <v>817</v>
      </c>
      <c r="L8" s="27"/>
      <c r="M8" s="29"/>
      <c r="N8" s="17"/>
      <c r="O8" s="40"/>
      <c r="P8" s="40"/>
    </row>
    <row r="9" spans="1:16" x14ac:dyDescent="0.55000000000000004">
      <c r="B9" s="60" t="s">
        <v>37</v>
      </c>
      <c r="C9" s="12" t="s">
        <v>30</v>
      </c>
      <c r="D9" s="132" t="s">
        <v>31</v>
      </c>
      <c r="E9" s="103"/>
      <c r="F9" s="103"/>
      <c r="G9" s="134">
        <v>160</v>
      </c>
      <c r="H9" s="103"/>
      <c r="I9" s="103"/>
      <c r="J9" s="103"/>
      <c r="K9" s="107">
        <f>SUM(E9:J9)</f>
        <v>160</v>
      </c>
      <c r="L9" s="104"/>
      <c r="M9" s="45">
        <f>L9*K9</f>
        <v>0</v>
      </c>
      <c r="N9" s="20"/>
    </row>
    <row r="10" spans="1:16" s="3" customFormat="1" x14ac:dyDescent="0.55000000000000004">
      <c r="A10"/>
      <c r="B10" s="42" t="s">
        <v>126</v>
      </c>
      <c r="C10" s="42" t="s">
        <v>137</v>
      </c>
      <c r="D10" s="132" t="s">
        <v>31</v>
      </c>
      <c r="E10" s="103"/>
      <c r="F10" s="134">
        <v>657</v>
      </c>
      <c r="G10" s="103"/>
      <c r="H10" s="103"/>
      <c r="I10" s="103"/>
      <c r="J10" s="103"/>
      <c r="K10" s="107">
        <f>SUM(E10:J10)</f>
        <v>657</v>
      </c>
      <c r="L10" s="104"/>
      <c r="M10" s="44">
        <f>L10*K10</f>
        <v>0</v>
      </c>
      <c r="N10" s="19"/>
      <c r="O10" s="40"/>
      <c r="P10" s="40"/>
    </row>
    <row r="11" spans="1:16" s="2" customFormat="1" ht="28.8" x14ac:dyDescent="0.55000000000000004">
      <c r="B11" s="24" t="s">
        <v>22</v>
      </c>
      <c r="C11" s="24" t="s">
        <v>23</v>
      </c>
      <c r="D11" s="24" t="s">
        <v>24</v>
      </c>
      <c r="E11" s="24" t="s">
        <v>57</v>
      </c>
      <c r="F11" s="24" t="s">
        <v>58</v>
      </c>
      <c r="G11" s="24" t="s">
        <v>60</v>
      </c>
      <c r="H11" s="24" t="s">
        <v>51</v>
      </c>
      <c r="I11" s="24" t="s">
        <v>54</v>
      </c>
      <c r="J11" s="24" t="s">
        <v>55</v>
      </c>
      <c r="K11" s="106" t="s">
        <v>85</v>
      </c>
      <c r="L11" s="43" t="s">
        <v>21</v>
      </c>
      <c r="M11" s="24" t="s">
        <v>5</v>
      </c>
      <c r="N11" s="43" t="s">
        <v>6</v>
      </c>
      <c r="O11" s="37"/>
      <c r="P11" s="37"/>
    </row>
    <row r="12" spans="1:16" s="3" customFormat="1" x14ac:dyDescent="0.55000000000000004">
      <c r="B12" s="17" t="s">
        <v>26</v>
      </c>
      <c r="C12" s="17"/>
      <c r="D12" s="17"/>
      <c r="E12" s="17"/>
      <c r="F12" s="17"/>
      <c r="G12" s="17"/>
      <c r="H12" s="17"/>
      <c r="I12" s="17"/>
      <c r="J12" s="17"/>
      <c r="K12" s="33">
        <f>SUM(K13:K15)</f>
        <v>15</v>
      </c>
      <c r="L12" s="27"/>
      <c r="M12" s="28"/>
      <c r="N12" s="17"/>
      <c r="O12" s="40"/>
      <c r="P12" s="40"/>
    </row>
    <row r="13" spans="1:16" x14ac:dyDescent="0.55000000000000004">
      <c r="B13" s="59" t="s">
        <v>130</v>
      </c>
      <c r="C13" s="12" t="s">
        <v>129</v>
      </c>
      <c r="D13" s="132" t="s">
        <v>133</v>
      </c>
      <c r="E13" s="133"/>
      <c r="F13" s="133"/>
      <c r="G13" s="133"/>
      <c r="H13" s="135"/>
      <c r="I13" s="134">
        <v>8</v>
      </c>
      <c r="J13" s="133"/>
      <c r="K13" s="107">
        <f>SUM(E13:J13)</f>
        <v>8</v>
      </c>
      <c r="L13" s="104"/>
      <c r="M13" s="45">
        <f t="shared" ref="M13:M14" si="0">L13*K13</f>
        <v>0</v>
      </c>
      <c r="N13" s="19"/>
    </row>
    <row r="14" spans="1:16" x14ac:dyDescent="0.55000000000000004">
      <c r="B14" s="59" t="s">
        <v>63</v>
      </c>
      <c r="C14" s="12" t="s">
        <v>131</v>
      </c>
      <c r="D14" s="132" t="s">
        <v>135</v>
      </c>
      <c r="E14" s="135"/>
      <c r="F14" s="135"/>
      <c r="G14" s="135"/>
      <c r="H14" s="135"/>
      <c r="I14" s="135"/>
      <c r="J14" s="134">
        <v>4</v>
      </c>
      <c r="K14" s="107">
        <f>SUM(E14:J14)</f>
        <v>4</v>
      </c>
      <c r="L14" s="104"/>
      <c r="M14" s="45">
        <f t="shared" si="0"/>
        <v>0</v>
      </c>
      <c r="N14" s="19"/>
    </row>
    <row r="15" spans="1:16" x14ac:dyDescent="0.55000000000000004">
      <c r="B15" s="59" t="s">
        <v>127</v>
      </c>
      <c r="C15" s="12" t="s">
        <v>132</v>
      </c>
      <c r="D15" s="132" t="s">
        <v>134</v>
      </c>
      <c r="E15" s="135"/>
      <c r="F15" s="135"/>
      <c r="G15" s="135"/>
      <c r="H15" s="135"/>
      <c r="I15" s="135"/>
      <c r="J15" s="134">
        <v>3</v>
      </c>
      <c r="K15" s="107">
        <f>SUM(E15:J15)</f>
        <v>3</v>
      </c>
      <c r="L15" s="104"/>
      <c r="M15" s="45">
        <f>L15*K15</f>
        <v>0</v>
      </c>
      <c r="N15" s="19" t="s">
        <v>32</v>
      </c>
    </row>
    <row r="16" spans="1:16" s="2" customFormat="1" ht="28.8" x14ac:dyDescent="0.55000000000000004">
      <c r="B16" s="24" t="s">
        <v>22</v>
      </c>
      <c r="C16" s="24" t="s">
        <v>88</v>
      </c>
      <c r="D16" s="106" t="s">
        <v>90</v>
      </c>
      <c r="E16" s="24" t="s">
        <v>57</v>
      </c>
      <c r="F16" s="24" t="s">
        <v>58</v>
      </c>
      <c r="G16" s="24" t="s">
        <v>60</v>
      </c>
      <c r="H16" s="24" t="s">
        <v>51</v>
      </c>
      <c r="I16" s="24" t="s">
        <v>54</v>
      </c>
      <c r="J16" s="24" t="s">
        <v>55</v>
      </c>
      <c r="K16" s="106" t="s">
        <v>85</v>
      </c>
      <c r="L16" s="43" t="s">
        <v>21</v>
      </c>
      <c r="M16" s="24" t="s">
        <v>5</v>
      </c>
      <c r="N16" s="43" t="s">
        <v>6</v>
      </c>
      <c r="O16" s="37"/>
      <c r="P16" s="37"/>
    </row>
    <row r="17" spans="2:16" s="3" customFormat="1" x14ac:dyDescent="0.55000000000000004">
      <c r="B17" s="17" t="s">
        <v>86</v>
      </c>
      <c r="C17" s="17"/>
      <c r="D17" s="130" t="s">
        <v>35</v>
      </c>
      <c r="E17" s="17"/>
      <c r="F17" s="17"/>
      <c r="G17" s="17"/>
      <c r="H17" s="139" t="s">
        <v>87</v>
      </c>
      <c r="I17" s="139"/>
      <c r="J17" s="139"/>
      <c r="K17" s="33" t="s">
        <v>89</v>
      </c>
      <c r="L17" s="27"/>
      <c r="M17" s="17"/>
      <c r="N17" s="17"/>
      <c r="O17" s="40"/>
      <c r="P17" s="40"/>
    </row>
    <row r="18" spans="2:16" ht="43.2" x14ac:dyDescent="0.55000000000000004">
      <c r="B18" s="47" t="s">
        <v>52</v>
      </c>
      <c r="C18" s="131">
        <v>10</v>
      </c>
      <c r="D18" s="134">
        <f>SUM(E18:J18)</f>
        <v>140</v>
      </c>
      <c r="E18" s="133"/>
      <c r="F18" s="133"/>
      <c r="G18" s="133"/>
      <c r="H18" s="103"/>
      <c r="I18" s="133"/>
      <c r="J18" s="134">
        <v>140</v>
      </c>
      <c r="K18" s="108">
        <f>D18*C18*0.001</f>
        <v>1.4000000000000001</v>
      </c>
      <c r="L18" s="104"/>
      <c r="M18" s="44">
        <f t="shared" ref="M18" si="1">L18*K18</f>
        <v>0</v>
      </c>
      <c r="N18" s="19"/>
    </row>
    <row r="19" spans="2:16" ht="29.1" thickBot="1" x14ac:dyDescent="0.6">
      <c r="B19" s="47" t="s">
        <v>56</v>
      </c>
      <c r="C19" s="131">
        <v>10</v>
      </c>
      <c r="D19" s="134">
        <f>SUM(E19:J19)</f>
        <v>1060</v>
      </c>
      <c r="E19" s="133"/>
      <c r="F19" s="133"/>
      <c r="G19" s="133"/>
      <c r="H19" s="133"/>
      <c r="I19" s="134">
        <v>1060</v>
      </c>
      <c r="J19" s="133"/>
      <c r="K19" s="108">
        <f>D19*C19*0.001</f>
        <v>10.6</v>
      </c>
      <c r="L19" s="104"/>
      <c r="M19" s="44">
        <f t="shared" ref="M19" si="2">L19*K19</f>
        <v>0</v>
      </c>
      <c r="N19" s="19"/>
    </row>
    <row r="20" spans="2:16" s="3" customFormat="1" ht="22.5" customHeight="1" thickBot="1" x14ac:dyDescent="0.6">
      <c r="B20"/>
      <c r="C20" s="25" t="s">
        <v>27</v>
      </c>
      <c r="D20" s="26"/>
      <c r="E20" s="26"/>
      <c r="F20" s="26"/>
      <c r="G20" s="26"/>
      <c r="H20" s="26"/>
      <c r="I20" s="26"/>
      <c r="J20" s="26"/>
      <c r="K20" s="26"/>
      <c r="L20" s="26"/>
      <c r="M20" s="68">
        <f>SUM(M8:M19)</f>
        <v>0</v>
      </c>
      <c r="O20" s="40"/>
      <c r="P20" s="40"/>
    </row>
    <row r="22" spans="2:16" s="4" customFormat="1" ht="18.3" x14ac:dyDescent="0.7">
      <c r="B22" s="5" t="s">
        <v>11</v>
      </c>
      <c r="O22" s="39"/>
      <c r="P22" s="39"/>
    </row>
    <row r="23" spans="2:16" s="4" customFormat="1" ht="18.3" x14ac:dyDescent="0.7">
      <c r="B23" s="138" t="s">
        <v>16</v>
      </c>
      <c r="C23" s="138"/>
      <c r="D23" s="138"/>
      <c r="E23" s="138"/>
      <c r="F23" s="138"/>
      <c r="G23" s="138"/>
      <c r="H23" s="138"/>
      <c r="I23" s="138"/>
      <c r="J23" s="138"/>
      <c r="K23" s="138"/>
      <c r="L23" s="138"/>
      <c r="M23" s="138"/>
      <c r="N23" s="138"/>
      <c r="O23" s="39"/>
      <c r="P23" s="39"/>
    </row>
    <row r="24" spans="2:16" s="4" customFormat="1" ht="18.3" x14ac:dyDescent="0.7">
      <c r="B24" s="138" t="s">
        <v>12</v>
      </c>
      <c r="C24" s="138"/>
      <c r="D24" s="138"/>
      <c r="E24" s="138"/>
      <c r="F24" s="138"/>
      <c r="G24" s="138"/>
      <c r="H24" s="138"/>
      <c r="I24" s="138"/>
      <c r="J24" s="138"/>
      <c r="K24" s="138"/>
      <c r="L24" s="138"/>
      <c r="M24" s="138"/>
      <c r="N24" s="138"/>
      <c r="O24" s="39"/>
      <c r="P24" s="39"/>
    </row>
    <row r="25" spans="2:16" s="4" customFormat="1" ht="18.3" x14ac:dyDescent="0.7">
      <c r="B25" s="15" t="s">
        <v>20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39"/>
      <c r="P25" s="39"/>
    </row>
    <row r="26" spans="2:16" ht="18.3" x14ac:dyDescent="0.7">
      <c r="C26" s="138"/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</row>
    <row r="27" spans="2:16" ht="14.7" thickBot="1" x14ac:dyDescent="0.6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14"/>
      <c r="N27" s="14"/>
    </row>
    <row r="28" spans="2:16" s="7" customFormat="1" ht="33.6" customHeight="1" thickBot="1" x14ac:dyDescent="0.6">
      <c r="B28" s="54" t="s">
        <v>29</v>
      </c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64">
        <f>M20</f>
        <v>0</v>
      </c>
      <c r="N28" s="55"/>
      <c r="O28" s="41"/>
      <c r="P28" s="41"/>
    </row>
  </sheetData>
  <mergeCells count="5">
    <mergeCell ref="E6:J6"/>
    <mergeCell ref="C26:O26"/>
    <mergeCell ref="B23:N23"/>
    <mergeCell ref="B24:N24"/>
    <mergeCell ref="H17:J17"/>
  </mergeCells>
  <phoneticPr fontId="21" type="noConversion"/>
  <pageMargins left="0.25" right="0.25" top="0.75" bottom="0.75" header="0.3" footer="0.3"/>
  <pageSetup paperSize="9" scale="6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9F43E"/>
    <pageSetUpPr fitToPage="1"/>
  </sheetPr>
  <dimension ref="B1:J89"/>
  <sheetViews>
    <sheetView topLeftCell="A73" zoomScale="85" zoomScaleNormal="85" zoomScaleSheetLayoutView="85" workbookViewId="0">
      <selection activeCell="A15" sqref="A15:XFD15"/>
    </sheetView>
  </sheetViews>
  <sheetFormatPr defaultRowHeight="14.4" x14ac:dyDescent="0.55000000000000004"/>
  <cols>
    <col min="1" max="1" width="9.15625"/>
    <col min="2" max="2" width="7.578125" customWidth="1"/>
    <col min="3" max="3" width="64" customWidth="1"/>
    <col min="4" max="7" width="11.83984375" customWidth="1"/>
    <col min="8" max="8" width="73.1015625" bestFit="1" customWidth="1"/>
    <col min="9" max="9" width="5.3125" style="70" customWidth="1"/>
    <col min="10" max="10" width="9.1015625" style="70" customWidth="1"/>
    <col min="11" max="11" width="8.41796875" customWidth="1"/>
  </cols>
  <sheetData>
    <row r="1" spans="2:10" s="1" customFormat="1" ht="35.25" customHeight="1" x14ac:dyDescent="0.55000000000000004">
      <c r="E1" s="9" t="str">
        <f>'ROSTLINNÝ MATERIÁL'!D1</f>
        <v>VÝKAZ VÝMĚR - SLEPÝ</v>
      </c>
      <c r="F1" s="9"/>
      <c r="H1" s="16" t="str">
        <f>'ROSTLINNÝ MATERIÁL'!N1</f>
        <v>R03 - etapa 1</v>
      </c>
      <c r="I1" s="69"/>
      <c r="J1" s="69"/>
    </row>
    <row r="2" spans="2:10" s="1" customFormat="1" ht="26.25" customHeight="1" thickBot="1" x14ac:dyDescent="0.6">
      <c r="B2" s="8"/>
      <c r="C2" s="8"/>
      <c r="D2" s="8"/>
      <c r="E2" s="11" t="str">
        <f>'ROSTLINNÝ MATERIÁL'!D2</f>
        <v>Nehradov III - Třebíč</v>
      </c>
      <c r="F2" s="11"/>
      <c r="G2" s="8"/>
      <c r="H2" s="10">
        <f>'ROSTLINNÝ MATERIÁL'!N2</f>
        <v>45483</v>
      </c>
      <c r="I2" s="69"/>
      <c r="J2" s="69"/>
    </row>
    <row r="3" spans="2:10" ht="28.5" customHeight="1" thickBot="1" x14ac:dyDescent="0.75">
      <c r="G3" s="15" t="s">
        <v>25</v>
      </c>
    </row>
    <row r="4" spans="2:10" s="4" customFormat="1" ht="18.600000000000001" thickBot="1" x14ac:dyDescent="0.75">
      <c r="B4" s="15"/>
      <c r="C4" s="15"/>
      <c r="D4" s="15"/>
      <c r="E4" s="15"/>
      <c r="F4" s="15"/>
      <c r="G4" s="21"/>
      <c r="H4" s="15" t="s">
        <v>34</v>
      </c>
      <c r="I4" s="71"/>
      <c r="J4" s="72"/>
    </row>
    <row r="5" spans="2:10" ht="28.5" customHeight="1" x14ac:dyDescent="0.55000000000000004"/>
    <row r="7" spans="2:10" ht="18.3" x14ac:dyDescent="0.55000000000000004">
      <c r="B7" s="109" t="s">
        <v>105</v>
      </c>
      <c r="C7" s="110"/>
      <c r="D7" s="111" t="s">
        <v>2</v>
      </c>
      <c r="E7" s="111" t="s">
        <v>13</v>
      </c>
      <c r="F7" s="111" t="s">
        <v>4</v>
      </c>
      <c r="G7" s="111" t="s">
        <v>5</v>
      </c>
      <c r="H7" s="111" t="s">
        <v>6</v>
      </c>
      <c r="I7" s="2"/>
      <c r="J7" s="2"/>
    </row>
    <row r="8" spans="2:10" x14ac:dyDescent="0.55000000000000004">
      <c r="B8" s="12"/>
      <c r="C8" s="76" t="s">
        <v>0</v>
      </c>
      <c r="D8" s="12">
        <v>1</v>
      </c>
      <c r="E8" s="13" t="s">
        <v>8</v>
      </c>
      <c r="F8" s="52"/>
      <c r="G8" s="77">
        <f t="shared" ref="G8:G10" si="0">F8*D8</f>
        <v>0</v>
      </c>
      <c r="H8" s="12"/>
      <c r="I8"/>
      <c r="J8"/>
    </row>
    <row r="9" spans="2:10" x14ac:dyDescent="0.55000000000000004">
      <c r="B9" s="12"/>
      <c r="C9" s="76" t="s">
        <v>1</v>
      </c>
      <c r="D9" s="12">
        <f>SUM(D14,D28)</f>
        <v>2017</v>
      </c>
      <c r="E9" s="13" t="s">
        <v>35</v>
      </c>
      <c r="F9" s="52"/>
      <c r="G9" s="77">
        <f t="shared" si="0"/>
        <v>0</v>
      </c>
      <c r="H9" s="12"/>
      <c r="I9"/>
      <c r="J9"/>
    </row>
    <row r="10" spans="2:10" ht="14.7" thickBot="1" x14ac:dyDescent="0.6">
      <c r="B10" s="12"/>
      <c r="C10" s="78" t="s">
        <v>48</v>
      </c>
      <c r="D10" s="12">
        <v>1</v>
      </c>
      <c r="E10" s="13" t="s">
        <v>8</v>
      </c>
      <c r="F10" s="52"/>
      <c r="G10" s="77">
        <f t="shared" si="0"/>
        <v>0</v>
      </c>
      <c r="H10" s="12"/>
      <c r="I10"/>
      <c r="J10"/>
    </row>
    <row r="11" spans="2:10" ht="14.7" thickBot="1" x14ac:dyDescent="0.6">
      <c r="D11" s="112" t="s">
        <v>49</v>
      </c>
      <c r="E11" s="113"/>
      <c r="F11" s="114"/>
      <c r="G11" s="117">
        <f>SUM(G8:G10)</f>
        <v>0</v>
      </c>
      <c r="H11" s="3"/>
      <c r="I11" s="3"/>
      <c r="J11" s="3"/>
    </row>
    <row r="12" spans="2:10" ht="45" customHeight="1" x14ac:dyDescent="0.55000000000000004">
      <c r="D12" s="94"/>
      <c r="I12"/>
      <c r="J12"/>
    </row>
    <row r="13" spans="2:10" ht="18.3" x14ac:dyDescent="0.55000000000000004">
      <c r="B13" s="83" t="s">
        <v>71</v>
      </c>
      <c r="C13" s="84"/>
      <c r="D13" s="85" t="s">
        <v>2</v>
      </c>
      <c r="E13" s="85" t="s">
        <v>13</v>
      </c>
      <c r="F13" s="85" t="s">
        <v>4</v>
      </c>
      <c r="G13" s="85" t="s">
        <v>5</v>
      </c>
      <c r="H13" s="85" t="s">
        <v>6</v>
      </c>
      <c r="I13" s="2"/>
      <c r="J13" s="2"/>
    </row>
    <row r="14" spans="2:10" x14ac:dyDescent="0.55000000000000004">
      <c r="B14" s="86"/>
      <c r="C14" s="87" t="s">
        <v>72</v>
      </c>
      <c r="D14" s="88">
        <f>SUM(D15:D16)</f>
        <v>1200</v>
      </c>
      <c r="E14" s="62" t="s">
        <v>35</v>
      </c>
      <c r="F14" s="61"/>
      <c r="G14" s="61"/>
      <c r="H14" s="89"/>
      <c r="I14"/>
      <c r="J14"/>
    </row>
    <row r="15" spans="2:10" x14ac:dyDescent="0.55000000000000004">
      <c r="B15" s="18" t="s">
        <v>54</v>
      </c>
      <c r="C15" s="78" t="s">
        <v>56</v>
      </c>
      <c r="D15" s="136">
        <f>'ROSTLINNÝ MATERIÁL'!I19</f>
        <v>1060</v>
      </c>
      <c r="E15" s="13" t="s">
        <v>35</v>
      </c>
      <c r="F15" s="52"/>
      <c r="G15" s="77">
        <f t="shared" ref="G15:G16" si="1">F15*D15</f>
        <v>0</v>
      </c>
      <c r="H15" s="12" t="s">
        <v>53</v>
      </c>
      <c r="I15"/>
      <c r="J15"/>
    </row>
    <row r="16" spans="2:10" ht="29.1" thickBot="1" x14ac:dyDescent="0.6">
      <c r="B16" s="18" t="s">
        <v>55</v>
      </c>
      <c r="C16" s="78" t="s">
        <v>52</v>
      </c>
      <c r="D16" s="136">
        <f>'ROSTLINNÝ MATERIÁL'!J18</f>
        <v>140</v>
      </c>
      <c r="E16" s="13" t="s">
        <v>35</v>
      </c>
      <c r="F16" s="52"/>
      <c r="G16" s="77">
        <f t="shared" si="1"/>
        <v>0</v>
      </c>
      <c r="H16" s="12" t="s">
        <v>53</v>
      </c>
      <c r="I16"/>
      <c r="J16"/>
    </row>
    <row r="17" spans="2:10" ht="14.7" thickBot="1" x14ac:dyDescent="0.6">
      <c r="C17" s="91"/>
      <c r="D17" s="92" t="s">
        <v>49</v>
      </c>
      <c r="E17" s="93"/>
      <c r="F17" s="93"/>
      <c r="G17" s="115">
        <f>SUM(G15:G16)</f>
        <v>0</v>
      </c>
      <c r="H17" s="3"/>
      <c r="I17" s="3"/>
      <c r="J17" s="3"/>
    </row>
    <row r="18" spans="2:10" x14ac:dyDescent="0.55000000000000004">
      <c r="I18"/>
      <c r="J18"/>
    </row>
    <row r="19" spans="2:10" ht="18.3" x14ac:dyDescent="0.55000000000000004">
      <c r="B19" s="73" t="s">
        <v>92</v>
      </c>
      <c r="C19" s="74"/>
      <c r="D19" s="75" t="s">
        <v>2</v>
      </c>
      <c r="E19" s="75" t="s">
        <v>3</v>
      </c>
      <c r="F19" s="75" t="s">
        <v>4</v>
      </c>
      <c r="G19" s="75" t="s">
        <v>5</v>
      </c>
      <c r="H19" s="75" t="s">
        <v>6</v>
      </c>
      <c r="I19" s="2"/>
      <c r="J19" s="2"/>
    </row>
    <row r="20" spans="2:10" x14ac:dyDescent="0.55000000000000004">
      <c r="B20" s="12"/>
      <c r="C20" s="82" t="s">
        <v>91</v>
      </c>
      <c r="D20" s="12">
        <f>$D$14</f>
        <v>1200</v>
      </c>
      <c r="E20" s="13" t="s">
        <v>35</v>
      </c>
      <c r="F20" s="52"/>
      <c r="G20" s="77">
        <f t="shared" ref="G20:G24" si="2">F20*D20</f>
        <v>0</v>
      </c>
      <c r="H20" s="12"/>
      <c r="I20"/>
      <c r="J20"/>
    </row>
    <row r="21" spans="2:10" x14ac:dyDescent="0.55000000000000004">
      <c r="B21" s="12"/>
      <c r="C21" s="82" t="s">
        <v>79</v>
      </c>
      <c r="D21" s="12">
        <f>$D$14</f>
        <v>1200</v>
      </c>
      <c r="E21" s="13" t="s">
        <v>35</v>
      </c>
      <c r="F21" s="52"/>
      <c r="G21" s="77">
        <f t="shared" si="2"/>
        <v>0</v>
      </c>
      <c r="H21" s="12"/>
      <c r="I21"/>
      <c r="J21"/>
    </row>
    <row r="22" spans="2:10" x14ac:dyDescent="0.55000000000000004">
      <c r="B22" s="12"/>
      <c r="C22" s="76" t="s">
        <v>93</v>
      </c>
      <c r="D22" s="12">
        <f>$D$14*I22*0.001</f>
        <v>24</v>
      </c>
      <c r="E22" s="13" t="s">
        <v>17</v>
      </c>
      <c r="F22" s="52"/>
      <c r="G22" s="77">
        <f t="shared" si="2"/>
        <v>0</v>
      </c>
      <c r="H22" s="12"/>
      <c r="I22" s="50">
        <v>20</v>
      </c>
      <c r="J22" s="51" t="s">
        <v>80</v>
      </c>
    </row>
    <row r="23" spans="2:10" x14ac:dyDescent="0.55000000000000004">
      <c r="B23" s="12"/>
      <c r="C23" s="76" t="s">
        <v>7</v>
      </c>
      <c r="D23" s="12">
        <v>1</v>
      </c>
      <c r="E23" s="13" t="s">
        <v>8</v>
      </c>
      <c r="F23" s="52"/>
      <c r="G23" s="77">
        <f t="shared" si="2"/>
        <v>0</v>
      </c>
      <c r="H23" s="12"/>
      <c r="I23"/>
      <c r="J23"/>
    </row>
    <row r="24" spans="2:10" ht="14.7" thickBot="1" x14ac:dyDescent="0.6">
      <c r="B24" s="12"/>
      <c r="C24" s="78" t="s">
        <v>78</v>
      </c>
      <c r="D24" s="12">
        <v>1</v>
      </c>
      <c r="E24" s="13" t="s">
        <v>8</v>
      </c>
      <c r="F24" s="52"/>
      <c r="G24" s="77">
        <f t="shared" si="2"/>
        <v>0</v>
      </c>
      <c r="H24" s="12"/>
      <c r="I24"/>
      <c r="J24"/>
    </row>
    <row r="25" spans="2:10" ht="14.7" thickBot="1" x14ac:dyDescent="0.6">
      <c r="D25" s="79" t="s">
        <v>50</v>
      </c>
      <c r="E25" s="80"/>
      <c r="F25" s="81"/>
      <c r="G25" s="116">
        <f>SUM(G20:G24)</f>
        <v>0</v>
      </c>
      <c r="H25" s="3"/>
      <c r="I25" s="3"/>
      <c r="J25" s="3"/>
    </row>
    <row r="26" spans="2:10" ht="45" customHeight="1" x14ac:dyDescent="0.55000000000000004">
      <c r="D26" s="94"/>
      <c r="I26"/>
      <c r="J26"/>
    </row>
    <row r="27" spans="2:10" ht="18.3" x14ac:dyDescent="0.55000000000000004">
      <c r="B27" s="83" t="s">
        <v>73</v>
      </c>
      <c r="C27" s="84"/>
      <c r="D27" s="85" t="s">
        <v>2</v>
      </c>
      <c r="E27" s="85" t="s">
        <v>13</v>
      </c>
      <c r="F27" s="85" t="s">
        <v>4</v>
      </c>
      <c r="G27" s="85" t="s">
        <v>5</v>
      </c>
      <c r="H27" s="85" t="s">
        <v>6</v>
      </c>
      <c r="I27" s="2"/>
      <c r="J27" s="2"/>
    </row>
    <row r="28" spans="2:10" x14ac:dyDescent="0.55000000000000004">
      <c r="B28" s="86"/>
      <c r="C28" s="87" t="s">
        <v>72</v>
      </c>
      <c r="D28" s="88">
        <f>SUM(D29:D30)</f>
        <v>817</v>
      </c>
      <c r="E28" s="62" t="s">
        <v>35</v>
      </c>
      <c r="F28" s="61"/>
      <c r="G28" s="61"/>
      <c r="H28" s="89"/>
      <c r="I28"/>
      <c r="J28"/>
    </row>
    <row r="29" spans="2:10" x14ac:dyDescent="0.55000000000000004">
      <c r="B29" s="18" t="s">
        <v>58</v>
      </c>
      <c r="C29" s="76" t="s">
        <v>59</v>
      </c>
      <c r="D29" s="136">
        <f>'ROSTLINNÝ MATERIÁL'!F10</f>
        <v>657</v>
      </c>
      <c r="E29" s="13" t="s">
        <v>35</v>
      </c>
      <c r="F29" s="52"/>
      <c r="G29" s="77">
        <f t="shared" ref="G29:G30" si="3">F29*D29</f>
        <v>0</v>
      </c>
      <c r="H29" s="140" t="s">
        <v>109</v>
      </c>
      <c r="I29"/>
      <c r="J29"/>
    </row>
    <row r="30" spans="2:10" x14ac:dyDescent="0.55000000000000004">
      <c r="B30" s="18" t="s">
        <v>60</v>
      </c>
      <c r="C30" s="76" t="s">
        <v>59</v>
      </c>
      <c r="D30" s="136">
        <f>'ROSTLINNÝ MATERIÁL'!G9</f>
        <v>160</v>
      </c>
      <c r="E30" s="13" t="s">
        <v>35</v>
      </c>
      <c r="F30" s="52"/>
      <c r="G30" s="77">
        <f t="shared" si="3"/>
        <v>0</v>
      </c>
      <c r="H30" s="141"/>
      <c r="I30"/>
      <c r="J30"/>
    </row>
    <row r="31" spans="2:10" x14ac:dyDescent="0.55000000000000004">
      <c r="B31" s="86"/>
      <c r="C31" s="87" t="s">
        <v>76</v>
      </c>
      <c r="D31" s="88"/>
      <c r="E31" s="62"/>
      <c r="F31" s="61"/>
      <c r="G31" s="61"/>
      <c r="H31" s="96"/>
      <c r="I31"/>
      <c r="J31"/>
    </row>
    <row r="32" spans="2:10" x14ac:dyDescent="0.55000000000000004">
      <c r="B32" s="12"/>
      <c r="C32" s="76" t="s">
        <v>64</v>
      </c>
      <c r="D32" s="97">
        <f>SUM(D28)*I32*0.001</f>
        <v>81.7</v>
      </c>
      <c r="E32" s="13" t="s">
        <v>18</v>
      </c>
      <c r="F32" s="48"/>
      <c r="G32" s="77">
        <f t="shared" ref="G32:G33" si="4">F32*D32</f>
        <v>0</v>
      </c>
      <c r="H32" s="142" t="s">
        <v>65</v>
      </c>
      <c r="I32" s="50">
        <v>100</v>
      </c>
      <c r="J32" s="51" t="s">
        <v>66</v>
      </c>
    </row>
    <row r="33" spans="2:10" x14ac:dyDescent="0.55000000000000004">
      <c r="B33" s="12"/>
      <c r="C33" s="76" t="s">
        <v>139</v>
      </c>
      <c r="D33" s="90">
        <f>SUM(D28)*I33*0.001</f>
        <v>81.7</v>
      </c>
      <c r="E33" s="13" t="s">
        <v>17</v>
      </c>
      <c r="F33" s="48"/>
      <c r="G33" s="77">
        <f t="shared" si="4"/>
        <v>0</v>
      </c>
      <c r="H33" s="143"/>
      <c r="I33" s="50">
        <v>100</v>
      </c>
      <c r="J33" s="51" t="s">
        <v>28</v>
      </c>
    </row>
    <row r="34" spans="2:10" x14ac:dyDescent="0.55000000000000004">
      <c r="B34" s="86"/>
      <c r="C34" s="87" t="s">
        <v>75</v>
      </c>
      <c r="D34" s="88"/>
      <c r="E34" s="62"/>
      <c r="F34" s="61"/>
      <c r="G34" s="61"/>
      <c r="H34" s="96"/>
      <c r="I34"/>
      <c r="J34"/>
    </row>
    <row r="35" spans="2:10" x14ac:dyDescent="0.55000000000000004">
      <c r="B35" s="12"/>
      <c r="C35" s="76" t="s">
        <v>95</v>
      </c>
      <c r="D35" s="90">
        <f>SUM(D28)*I35*0.001</f>
        <v>81.7</v>
      </c>
      <c r="E35" s="13" t="s">
        <v>17</v>
      </c>
      <c r="F35" s="48"/>
      <c r="G35" s="77">
        <f>F35*D35</f>
        <v>0</v>
      </c>
      <c r="H35" s="12"/>
      <c r="I35" s="50">
        <v>100</v>
      </c>
      <c r="J35" s="51" t="s">
        <v>28</v>
      </c>
    </row>
    <row r="36" spans="2:10" x14ac:dyDescent="0.55000000000000004">
      <c r="B36" s="86"/>
      <c r="C36" s="87" t="s">
        <v>81</v>
      </c>
      <c r="D36" s="88"/>
      <c r="E36" s="62"/>
      <c r="F36" s="61"/>
      <c r="G36" s="61"/>
      <c r="H36" s="96"/>
      <c r="I36" s="98"/>
      <c r="J36" s="99"/>
    </row>
    <row r="37" spans="2:10" ht="28.8" x14ac:dyDescent="0.55000000000000004">
      <c r="B37" s="12"/>
      <c r="C37" s="76" t="s">
        <v>96</v>
      </c>
      <c r="D37" s="90">
        <f>D28</f>
        <v>817</v>
      </c>
      <c r="E37" s="13" t="s">
        <v>35</v>
      </c>
      <c r="F37" s="48"/>
      <c r="G37" s="77">
        <f>F37*D37</f>
        <v>0</v>
      </c>
      <c r="H37" s="60" t="s">
        <v>97</v>
      </c>
      <c r="I37" s="3"/>
      <c r="J37" s="3"/>
    </row>
    <row r="38" spans="2:10" ht="29.1" thickBot="1" x14ac:dyDescent="0.6">
      <c r="B38" s="12"/>
      <c r="C38" s="78" t="s">
        <v>82</v>
      </c>
      <c r="D38" s="97">
        <v>50</v>
      </c>
      <c r="E38" s="13" t="s">
        <v>77</v>
      </c>
      <c r="F38" s="48"/>
      <c r="G38" s="77">
        <f t="shared" ref="G38" si="5">F38*D38</f>
        <v>0</v>
      </c>
      <c r="H38" s="12" t="s">
        <v>83</v>
      </c>
      <c r="I38" s="98"/>
      <c r="J38" s="99"/>
    </row>
    <row r="39" spans="2:10" ht="14.7" thickBot="1" x14ac:dyDescent="0.6">
      <c r="C39" s="91"/>
      <c r="D39" s="92" t="s">
        <v>49</v>
      </c>
      <c r="E39" s="93"/>
      <c r="F39" s="93"/>
      <c r="G39" s="115">
        <f>SUM(G29:G38)</f>
        <v>0</v>
      </c>
      <c r="H39" s="3"/>
      <c r="I39" s="3"/>
      <c r="J39" s="3"/>
    </row>
    <row r="40" spans="2:10" x14ac:dyDescent="0.55000000000000004">
      <c r="I40"/>
      <c r="J40"/>
    </row>
    <row r="41" spans="2:10" ht="18.3" x14ac:dyDescent="0.55000000000000004">
      <c r="B41" s="73" t="s">
        <v>94</v>
      </c>
      <c r="C41" s="74"/>
      <c r="D41" s="75" t="s">
        <v>2</v>
      </c>
      <c r="E41" s="75" t="s">
        <v>3</v>
      </c>
      <c r="F41" s="75" t="s">
        <v>4</v>
      </c>
      <c r="G41" s="75" t="s">
        <v>5</v>
      </c>
      <c r="H41" s="75" t="s">
        <v>6</v>
      </c>
      <c r="I41" s="2"/>
      <c r="J41" s="2"/>
    </row>
    <row r="42" spans="2:10" x14ac:dyDescent="0.55000000000000004">
      <c r="B42" s="18">
        <v>1</v>
      </c>
      <c r="C42" s="100" t="s">
        <v>84</v>
      </c>
      <c r="D42" s="97">
        <f>D38</f>
        <v>50</v>
      </c>
      <c r="E42" s="13" t="s">
        <v>41</v>
      </c>
      <c r="F42" s="52"/>
      <c r="G42" s="77">
        <f t="shared" ref="G42:G51" si="6">F42*D42</f>
        <v>0</v>
      </c>
      <c r="H42" s="12"/>
      <c r="I42"/>
      <c r="J42"/>
    </row>
    <row r="43" spans="2:10" x14ac:dyDescent="0.55000000000000004">
      <c r="B43" s="18">
        <v>2</v>
      </c>
      <c r="C43" s="100" t="s">
        <v>140</v>
      </c>
      <c r="D43" s="97">
        <f>D28*I43*0.001</f>
        <v>81.7</v>
      </c>
      <c r="E43" s="13" t="s">
        <v>17</v>
      </c>
      <c r="F43" s="52"/>
      <c r="G43" s="77">
        <f t="shared" si="6"/>
        <v>0</v>
      </c>
      <c r="H43" s="12"/>
      <c r="I43" s="50">
        <v>100</v>
      </c>
      <c r="J43" s="51" t="s">
        <v>28</v>
      </c>
    </row>
    <row r="44" spans="2:10" x14ac:dyDescent="0.55000000000000004">
      <c r="B44" s="18">
        <v>3</v>
      </c>
      <c r="C44" s="100" t="s">
        <v>141</v>
      </c>
      <c r="D44" s="12">
        <f>D28</f>
        <v>817</v>
      </c>
      <c r="E44" s="13" t="s">
        <v>35</v>
      </c>
      <c r="F44" s="52"/>
      <c r="G44" s="77">
        <f t="shared" si="6"/>
        <v>0</v>
      </c>
      <c r="H44" s="12"/>
      <c r="I44"/>
      <c r="J44"/>
    </row>
    <row r="45" spans="2:10" x14ac:dyDescent="0.55000000000000004">
      <c r="B45" s="18">
        <v>4</v>
      </c>
      <c r="C45" s="82" t="s">
        <v>91</v>
      </c>
      <c r="D45" s="12">
        <f>D28</f>
        <v>817</v>
      </c>
      <c r="E45" s="13" t="s">
        <v>35</v>
      </c>
      <c r="F45" s="52"/>
      <c r="G45" s="77">
        <f t="shared" si="6"/>
        <v>0</v>
      </c>
      <c r="H45" s="12"/>
      <c r="I45"/>
      <c r="J45"/>
    </row>
    <row r="46" spans="2:10" x14ac:dyDescent="0.55000000000000004">
      <c r="B46" s="18">
        <v>5</v>
      </c>
      <c r="C46" s="76" t="s">
        <v>106</v>
      </c>
      <c r="D46" s="97">
        <f>D28*I46*0.001</f>
        <v>81.7</v>
      </c>
      <c r="E46" s="13" t="s">
        <v>17</v>
      </c>
      <c r="F46" s="52"/>
      <c r="G46" s="77">
        <f t="shared" si="6"/>
        <v>0</v>
      </c>
      <c r="H46" s="60"/>
      <c r="I46" s="50">
        <v>100</v>
      </c>
      <c r="J46" s="51" t="s">
        <v>28</v>
      </c>
    </row>
    <row r="47" spans="2:10" x14ac:dyDescent="0.55000000000000004">
      <c r="B47" s="18">
        <v>6</v>
      </c>
      <c r="C47" s="126" t="s">
        <v>117</v>
      </c>
      <c r="D47" s="12">
        <f>D28</f>
        <v>817</v>
      </c>
      <c r="E47" s="13" t="s">
        <v>35</v>
      </c>
      <c r="F47" s="52"/>
      <c r="G47" s="77">
        <f t="shared" si="6"/>
        <v>0</v>
      </c>
      <c r="H47" s="60"/>
      <c r="I47" s="98"/>
      <c r="J47" s="99"/>
    </row>
    <row r="48" spans="2:10" x14ac:dyDescent="0.55000000000000004">
      <c r="B48" s="18">
        <v>7</v>
      </c>
      <c r="C48" s="100" t="s">
        <v>107</v>
      </c>
      <c r="D48" s="12">
        <v>1</v>
      </c>
      <c r="E48" s="13" t="s">
        <v>8</v>
      </c>
      <c r="F48" s="52"/>
      <c r="G48" s="77">
        <f>F48*D48</f>
        <v>0</v>
      </c>
      <c r="H48" s="12" t="s">
        <v>108</v>
      </c>
      <c r="I48"/>
      <c r="J48"/>
    </row>
    <row r="49" spans="2:10" x14ac:dyDescent="0.55000000000000004">
      <c r="B49" s="18">
        <v>8</v>
      </c>
      <c r="C49" s="76" t="s">
        <v>98</v>
      </c>
      <c r="D49" s="97">
        <f>D28*I49*0.001</f>
        <v>40.85</v>
      </c>
      <c r="E49" s="13" t="s">
        <v>17</v>
      </c>
      <c r="F49" s="52"/>
      <c r="G49" s="77">
        <f t="shared" si="6"/>
        <v>0</v>
      </c>
      <c r="H49" s="12"/>
      <c r="I49" s="50">
        <v>50</v>
      </c>
      <c r="J49" s="51" t="s">
        <v>80</v>
      </c>
    </row>
    <row r="50" spans="2:10" x14ac:dyDescent="0.55000000000000004">
      <c r="B50" s="18">
        <v>9</v>
      </c>
      <c r="C50" s="76" t="s">
        <v>7</v>
      </c>
      <c r="D50" s="12">
        <v>1</v>
      </c>
      <c r="E50" s="13" t="s">
        <v>8</v>
      </c>
      <c r="F50" s="52"/>
      <c r="G50" s="77">
        <f t="shared" si="6"/>
        <v>0</v>
      </c>
      <c r="H50" s="12"/>
      <c r="I50"/>
      <c r="J50"/>
    </row>
    <row r="51" spans="2:10" ht="14.7" thickBot="1" x14ac:dyDescent="0.6">
      <c r="B51" s="18">
        <v>10</v>
      </c>
      <c r="C51" s="78" t="s">
        <v>78</v>
      </c>
      <c r="D51" s="12">
        <v>1</v>
      </c>
      <c r="E51" s="13" t="s">
        <v>8</v>
      </c>
      <c r="F51" s="52"/>
      <c r="G51" s="77">
        <f t="shared" si="6"/>
        <v>0</v>
      </c>
      <c r="H51" s="12"/>
      <c r="I51"/>
      <c r="J51"/>
    </row>
    <row r="52" spans="2:10" ht="14.7" thickBot="1" x14ac:dyDescent="0.6">
      <c r="D52" s="79" t="s">
        <v>50</v>
      </c>
      <c r="E52" s="80"/>
      <c r="F52" s="81"/>
      <c r="G52" s="116">
        <f>SUM(G42:G51)</f>
        <v>0</v>
      </c>
      <c r="H52" s="3"/>
      <c r="I52" s="3"/>
      <c r="J52" s="3"/>
    </row>
    <row r="53" spans="2:10" ht="45" customHeight="1" x14ac:dyDescent="0.55000000000000004">
      <c r="D53" s="94"/>
      <c r="I53"/>
      <c r="J53"/>
    </row>
    <row r="54" spans="2:10" ht="18.3" x14ac:dyDescent="0.55000000000000004">
      <c r="B54" s="83" t="s">
        <v>74</v>
      </c>
      <c r="C54" s="84"/>
      <c r="D54" s="85" t="s">
        <v>2</v>
      </c>
      <c r="E54" s="85" t="s">
        <v>13</v>
      </c>
      <c r="F54" s="85" t="s">
        <v>4</v>
      </c>
      <c r="G54" s="85" t="s">
        <v>5</v>
      </c>
      <c r="H54" s="85" t="s">
        <v>6</v>
      </c>
      <c r="I54" s="2"/>
      <c r="J54" s="2"/>
    </row>
    <row r="55" spans="2:10" x14ac:dyDescent="0.55000000000000004">
      <c r="B55" s="86"/>
      <c r="C55" s="87" t="s">
        <v>72</v>
      </c>
      <c r="D55" s="88">
        <f>SUM(D56:D58)</f>
        <v>15</v>
      </c>
      <c r="E55" s="62" t="s">
        <v>10</v>
      </c>
      <c r="F55" s="61"/>
      <c r="G55" s="61"/>
      <c r="H55" s="89"/>
      <c r="I55"/>
      <c r="J55"/>
    </row>
    <row r="56" spans="2:10" x14ac:dyDescent="0.55000000000000004">
      <c r="B56" s="12"/>
      <c r="C56" s="76" t="s">
        <v>61</v>
      </c>
      <c r="D56" s="95">
        <f>'ROSTLINNÝ MATERIÁL'!K15</f>
        <v>3</v>
      </c>
      <c r="E56" s="13" t="s">
        <v>10</v>
      </c>
      <c r="F56" s="52"/>
      <c r="G56" s="77">
        <f t="shared" ref="G56" si="7">F56*D56</f>
        <v>0</v>
      </c>
      <c r="H56" s="140" t="s">
        <v>109</v>
      </c>
      <c r="I56"/>
      <c r="J56"/>
    </row>
    <row r="57" spans="2:10" x14ac:dyDescent="0.55000000000000004">
      <c r="B57" s="12"/>
      <c r="C57" s="76" t="s">
        <v>62</v>
      </c>
      <c r="D57" s="90">
        <f>'ROSTLINNÝ MATERIÁL'!K13</f>
        <v>8</v>
      </c>
      <c r="E57" s="13" t="s">
        <v>10</v>
      </c>
      <c r="F57" s="52"/>
      <c r="G57" s="77">
        <f>F57*D57</f>
        <v>0</v>
      </c>
      <c r="H57" s="141"/>
      <c r="I57"/>
      <c r="J57"/>
    </row>
    <row r="58" spans="2:10" x14ac:dyDescent="0.55000000000000004">
      <c r="B58" s="12"/>
      <c r="C58" s="76" t="s">
        <v>136</v>
      </c>
      <c r="D58" s="90">
        <f>'ROSTLINNÝ MATERIÁL'!K14</f>
        <v>4</v>
      </c>
      <c r="E58" s="13" t="s">
        <v>10</v>
      </c>
      <c r="F58" s="52"/>
      <c r="G58" s="77">
        <f t="shared" ref="G58" si="8">F58*D58</f>
        <v>0</v>
      </c>
      <c r="H58" s="141"/>
      <c r="I58"/>
      <c r="J58"/>
    </row>
    <row r="59" spans="2:10" x14ac:dyDescent="0.55000000000000004">
      <c r="B59" s="86"/>
      <c r="C59" s="87" t="s">
        <v>76</v>
      </c>
      <c r="D59" s="88"/>
      <c r="E59" s="62"/>
      <c r="F59" s="61"/>
      <c r="G59" s="61"/>
      <c r="H59" s="96"/>
      <c r="I59"/>
      <c r="J59"/>
    </row>
    <row r="60" spans="2:10" x14ac:dyDescent="0.55000000000000004">
      <c r="B60" s="101"/>
      <c r="C60" s="76" t="s">
        <v>67</v>
      </c>
      <c r="D60" s="97">
        <f>SUM(D55)*I60*0.001</f>
        <v>1.5</v>
      </c>
      <c r="E60" s="13" t="s">
        <v>18</v>
      </c>
      <c r="F60" s="48"/>
      <c r="G60" s="77">
        <f t="shared" ref="G60" si="9">F60*D60</f>
        <v>0</v>
      </c>
      <c r="H60" s="60"/>
      <c r="I60" s="50">
        <v>100</v>
      </c>
      <c r="J60" s="127" t="s">
        <v>36</v>
      </c>
    </row>
    <row r="61" spans="2:10" x14ac:dyDescent="0.55000000000000004">
      <c r="B61" s="86"/>
      <c r="C61" s="87" t="s">
        <v>81</v>
      </c>
      <c r="D61" s="88"/>
      <c r="E61" s="62"/>
      <c r="F61" s="61"/>
      <c r="G61" s="61"/>
      <c r="H61" s="96"/>
      <c r="I61"/>
      <c r="J61"/>
    </row>
    <row r="62" spans="2:10" ht="28.8" x14ac:dyDescent="0.55000000000000004">
      <c r="B62" s="102"/>
      <c r="C62" s="78" t="s">
        <v>68</v>
      </c>
      <c r="D62" s="97">
        <f>SUM(D56:D57)</f>
        <v>11</v>
      </c>
      <c r="E62" s="13" t="s">
        <v>10</v>
      </c>
      <c r="F62" s="48"/>
      <c r="G62" s="77">
        <f>F62*D62</f>
        <v>0</v>
      </c>
      <c r="H62" s="128"/>
      <c r="I62" s="3"/>
      <c r="J62"/>
    </row>
    <row r="63" spans="2:10" x14ac:dyDescent="0.55000000000000004">
      <c r="B63" s="102"/>
      <c r="C63" s="78" t="s">
        <v>69</v>
      </c>
      <c r="D63" s="90">
        <f>D58</f>
        <v>4</v>
      </c>
      <c r="E63" s="13" t="s">
        <v>10</v>
      </c>
      <c r="F63" s="48"/>
      <c r="G63" s="77">
        <f>F63*D63</f>
        <v>0</v>
      </c>
      <c r="H63" s="128"/>
      <c r="I63" s="3"/>
      <c r="J63"/>
    </row>
    <row r="64" spans="2:10" x14ac:dyDescent="0.55000000000000004">
      <c r="B64" s="12"/>
      <c r="C64" s="78" t="s">
        <v>120</v>
      </c>
      <c r="D64" s="90">
        <f>SUM(D56:D57)</f>
        <v>11</v>
      </c>
      <c r="E64" s="13" t="s">
        <v>10</v>
      </c>
      <c r="F64" s="48"/>
      <c r="G64" s="77"/>
      <c r="H64" s="12" t="s">
        <v>121</v>
      </c>
      <c r="I64" s="3"/>
      <c r="J64"/>
    </row>
    <row r="65" spans="2:10" ht="28.8" x14ac:dyDescent="0.55000000000000004">
      <c r="B65" s="12"/>
      <c r="C65" s="78" t="s">
        <v>122</v>
      </c>
      <c r="D65" s="90">
        <v>11</v>
      </c>
      <c r="E65" s="13" t="s">
        <v>10</v>
      </c>
      <c r="F65" s="48"/>
      <c r="G65" s="77">
        <f t="shared" ref="G65" si="10">F65*D65</f>
        <v>0</v>
      </c>
      <c r="H65" s="12"/>
      <c r="I65" s="3"/>
      <c r="J65"/>
    </row>
    <row r="66" spans="2:10" x14ac:dyDescent="0.55000000000000004">
      <c r="B66" s="86"/>
      <c r="C66" s="87" t="s">
        <v>75</v>
      </c>
      <c r="D66" s="88"/>
      <c r="E66" s="62"/>
      <c r="F66" s="61"/>
      <c r="G66" s="61"/>
      <c r="H66" s="96"/>
      <c r="I66"/>
      <c r="J66"/>
    </row>
    <row r="67" spans="2:10" ht="29.1" thickBot="1" x14ac:dyDescent="0.6">
      <c r="B67" s="12"/>
      <c r="C67" s="76" t="s">
        <v>110</v>
      </c>
      <c r="D67" s="97">
        <f>SUM(D58,D57+1)*3.14*I67*0.001</f>
        <v>4.0819999999999999</v>
      </c>
      <c r="E67" s="13" t="s">
        <v>17</v>
      </c>
      <c r="F67" s="48"/>
      <c r="G67" s="77">
        <f t="shared" ref="G67" si="11">F67*D67</f>
        <v>0</v>
      </c>
      <c r="H67" s="60" t="s">
        <v>111</v>
      </c>
      <c r="I67" s="50">
        <v>100</v>
      </c>
      <c r="J67" s="51" t="s">
        <v>28</v>
      </c>
    </row>
    <row r="68" spans="2:10" ht="14.7" thickBot="1" x14ac:dyDescent="0.6">
      <c r="C68" s="91"/>
      <c r="D68" s="92" t="s">
        <v>49</v>
      </c>
      <c r="E68" s="93"/>
      <c r="F68" s="93"/>
      <c r="G68" s="115">
        <f>SUM(G56:G67)</f>
        <v>0</v>
      </c>
      <c r="H68" s="3"/>
      <c r="I68" s="3"/>
      <c r="J68" s="3"/>
    </row>
    <row r="69" spans="2:10" x14ac:dyDescent="0.55000000000000004">
      <c r="I69"/>
      <c r="J69"/>
    </row>
    <row r="70" spans="2:10" ht="18.3" x14ac:dyDescent="0.55000000000000004">
      <c r="B70" s="73" t="s">
        <v>115</v>
      </c>
      <c r="C70" s="74"/>
      <c r="D70" s="75" t="s">
        <v>2</v>
      </c>
      <c r="E70" s="75" t="s">
        <v>3</v>
      </c>
      <c r="F70" s="75" t="s">
        <v>4</v>
      </c>
      <c r="G70" s="75" t="s">
        <v>5</v>
      </c>
      <c r="H70" s="75" t="s">
        <v>6</v>
      </c>
      <c r="I70"/>
      <c r="J70"/>
    </row>
    <row r="71" spans="2:10" x14ac:dyDescent="0.55000000000000004">
      <c r="B71" s="18">
        <v>1</v>
      </c>
      <c r="C71" s="100" t="s">
        <v>112</v>
      </c>
      <c r="D71" s="12">
        <f>D55</f>
        <v>15</v>
      </c>
      <c r="E71" s="13" t="s">
        <v>10</v>
      </c>
      <c r="F71" s="52"/>
      <c r="G71" s="77">
        <f t="shared" ref="G71:G77" si="12">F71*D71</f>
        <v>0</v>
      </c>
      <c r="H71" s="12"/>
      <c r="I71"/>
      <c r="J71"/>
    </row>
    <row r="72" spans="2:10" x14ac:dyDescent="0.55000000000000004">
      <c r="B72" s="18">
        <v>2</v>
      </c>
      <c r="C72" s="100" t="s">
        <v>113</v>
      </c>
      <c r="D72" s="97">
        <f>SUM(D63)</f>
        <v>4</v>
      </c>
      <c r="E72" s="13" t="s">
        <v>33</v>
      </c>
      <c r="F72" s="52"/>
      <c r="G72" s="77">
        <f t="shared" si="12"/>
        <v>0</v>
      </c>
      <c r="H72" s="12"/>
      <c r="I72"/>
      <c r="J72"/>
    </row>
    <row r="73" spans="2:10" x14ac:dyDescent="0.55000000000000004">
      <c r="B73" s="18">
        <v>3</v>
      </c>
      <c r="C73" s="100" t="s">
        <v>116</v>
      </c>
      <c r="D73" s="97">
        <f>D55</f>
        <v>15</v>
      </c>
      <c r="E73" s="13" t="s">
        <v>10</v>
      </c>
      <c r="F73" s="52"/>
      <c r="G73" s="77">
        <f t="shared" si="12"/>
        <v>0</v>
      </c>
      <c r="H73" s="12" t="s">
        <v>118</v>
      </c>
      <c r="I73"/>
      <c r="J73"/>
    </row>
    <row r="74" spans="2:10" x14ac:dyDescent="0.55000000000000004">
      <c r="B74" s="18">
        <v>4</v>
      </c>
      <c r="C74" s="100" t="s">
        <v>119</v>
      </c>
      <c r="D74" s="97">
        <f>D62</f>
        <v>11</v>
      </c>
      <c r="E74" s="13" t="s">
        <v>33</v>
      </c>
      <c r="F74" s="52"/>
      <c r="G74" s="77">
        <f t="shared" si="12"/>
        <v>0</v>
      </c>
      <c r="H74" s="12"/>
      <c r="I74"/>
      <c r="J74"/>
    </row>
    <row r="75" spans="2:10" x14ac:dyDescent="0.55000000000000004">
      <c r="B75" s="18">
        <v>5</v>
      </c>
      <c r="C75" s="82" t="s">
        <v>123</v>
      </c>
      <c r="D75" s="97">
        <f>D55</f>
        <v>15</v>
      </c>
      <c r="E75" s="13" t="s">
        <v>10</v>
      </c>
      <c r="F75" s="52"/>
      <c r="G75" s="77">
        <f t="shared" si="12"/>
        <v>0</v>
      </c>
      <c r="H75" s="12"/>
      <c r="I75"/>
      <c r="J75"/>
    </row>
    <row r="76" spans="2:10" x14ac:dyDescent="0.55000000000000004">
      <c r="B76" s="18">
        <v>6</v>
      </c>
      <c r="C76" s="76" t="s">
        <v>106</v>
      </c>
      <c r="D76" s="97">
        <f>D67</f>
        <v>4.0819999999999999</v>
      </c>
      <c r="E76" s="13" t="s">
        <v>17</v>
      </c>
      <c r="F76" s="52"/>
      <c r="G76" s="77">
        <f t="shared" si="12"/>
        <v>0</v>
      </c>
      <c r="H76" s="60"/>
      <c r="I76"/>
      <c r="J76"/>
    </row>
    <row r="77" spans="2:10" x14ac:dyDescent="0.55000000000000004">
      <c r="B77" s="18">
        <v>7</v>
      </c>
      <c r="C77" s="126" t="s">
        <v>124</v>
      </c>
      <c r="D77" s="97">
        <f>D64</f>
        <v>11</v>
      </c>
      <c r="E77" s="13" t="s">
        <v>10</v>
      </c>
      <c r="F77" s="52"/>
      <c r="G77" s="77">
        <f t="shared" si="12"/>
        <v>0</v>
      </c>
      <c r="H77" s="60"/>
      <c r="I77"/>
      <c r="J77"/>
    </row>
    <row r="78" spans="2:10" x14ac:dyDescent="0.55000000000000004">
      <c r="B78" s="18">
        <v>8</v>
      </c>
      <c r="C78" s="100" t="s">
        <v>128</v>
      </c>
      <c r="D78" s="97">
        <f>D65</f>
        <v>11</v>
      </c>
      <c r="E78" s="13" t="s">
        <v>10</v>
      </c>
      <c r="F78" s="52"/>
      <c r="G78" s="77">
        <f>F78*D78</f>
        <v>0</v>
      </c>
      <c r="H78" s="12"/>
      <c r="I78"/>
      <c r="J78"/>
    </row>
    <row r="79" spans="2:10" x14ac:dyDescent="0.55000000000000004">
      <c r="B79" s="18">
        <v>9</v>
      </c>
      <c r="C79" s="76" t="s">
        <v>125</v>
      </c>
      <c r="D79" s="12">
        <f>D55*I79*0.001</f>
        <v>1.05</v>
      </c>
      <c r="E79" s="13" t="s">
        <v>17</v>
      </c>
      <c r="F79" s="52"/>
      <c r="G79" s="77">
        <f t="shared" ref="G79:G81" si="13">F79*D79</f>
        <v>0</v>
      </c>
      <c r="H79" s="12"/>
      <c r="I79" s="50">
        <v>70</v>
      </c>
      <c r="J79" s="51" t="s">
        <v>80</v>
      </c>
    </row>
    <row r="80" spans="2:10" x14ac:dyDescent="0.55000000000000004">
      <c r="B80" s="18">
        <v>10</v>
      </c>
      <c r="C80" s="76" t="s">
        <v>7</v>
      </c>
      <c r="D80" s="12">
        <v>1</v>
      </c>
      <c r="E80" s="13" t="s">
        <v>8</v>
      </c>
      <c r="F80" s="52"/>
      <c r="G80" s="77">
        <f t="shared" si="13"/>
        <v>0</v>
      </c>
      <c r="H80" s="12"/>
      <c r="I80"/>
      <c r="J80"/>
    </row>
    <row r="81" spans="2:10" ht="14.7" thickBot="1" x14ac:dyDescent="0.6">
      <c r="B81" s="18">
        <v>11</v>
      </c>
      <c r="C81" s="78" t="s">
        <v>78</v>
      </c>
      <c r="D81" s="12">
        <v>1</v>
      </c>
      <c r="E81" s="13" t="s">
        <v>8</v>
      </c>
      <c r="F81" s="52"/>
      <c r="G81" s="77">
        <f t="shared" si="13"/>
        <v>0</v>
      </c>
      <c r="H81" s="12"/>
      <c r="I81"/>
      <c r="J81"/>
    </row>
    <row r="82" spans="2:10" ht="14.7" thickBot="1" x14ac:dyDescent="0.6">
      <c r="D82" s="79" t="s">
        <v>50</v>
      </c>
      <c r="E82" s="80"/>
      <c r="F82" s="81"/>
      <c r="G82" s="116">
        <f>SUM(G71:G81)</f>
        <v>0</v>
      </c>
      <c r="H82" s="3"/>
      <c r="I82" s="3"/>
      <c r="J82" s="3"/>
    </row>
    <row r="83" spans="2:10" x14ac:dyDescent="0.55000000000000004">
      <c r="D83" s="94"/>
      <c r="I83"/>
      <c r="J83"/>
    </row>
    <row r="85" spans="2:10" ht="18.3" x14ac:dyDescent="0.7">
      <c r="B85" s="5" t="s">
        <v>11</v>
      </c>
      <c r="C85" s="4"/>
      <c r="D85" s="4"/>
      <c r="E85" s="4"/>
      <c r="F85" s="4"/>
      <c r="G85" s="4"/>
      <c r="H85" s="4"/>
      <c r="I85"/>
      <c r="J85"/>
    </row>
    <row r="86" spans="2:10" ht="18.3" x14ac:dyDescent="0.7">
      <c r="B86" s="15" t="s">
        <v>16</v>
      </c>
      <c r="C86" s="15"/>
      <c r="D86" s="15"/>
      <c r="E86" s="15"/>
      <c r="F86" s="15"/>
      <c r="G86" s="15"/>
      <c r="H86" s="15"/>
      <c r="I86"/>
      <c r="J86"/>
    </row>
    <row r="87" spans="2:10" ht="18.3" x14ac:dyDescent="0.7">
      <c r="B87" s="15" t="s">
        <v>12</v>
      </c>
      <c r="C87" s="15"/>
      <c r="D87" s="15"/>
      <c r="E87" s="15"/>
      <c r="F87" s="15"/>
      <c r="G87" s="15"/>
      <c r="H87" s="15"/>
      <c r="I87"/>
      <c r="J87"/>
    </row>
    <row r="88" spans="2:10" ht="18.600000000000001" thickBot="1" x14ac:dyDescent="0.75">
      <c r="C88" s="15"/>
      <c r="D88" s="15"/>
      <c r="E88" s="15"/>
      <c r="F88" s="15"/>
      <c r="G88" s="15"/>
      <c r="H88" s="15"/>
      <c r="I88"/>
      <c r="J88"/>
    </row>
    <row r="89" spans="2:10" ht="18.600000000000001" thickBot="1" x14ac:dyDescent="0.6">
      <c r="B89" s="54" t="s">
        <v>70</v>
      </c>
      <c r="C89" s="55"/>
      <c r="D89" s="55"/>
      <c r="E89" s="55"/>
      <c r="F89" s="55"/>
      <c r="G89" s="55"/>
      <c r="H89" s="129">
        <f>SUM(G11,G17,G25,G39,G52,G68,G82)</f>
        <v>0</v>
      </c>
      <c r="I89"/>
      <c r="J89"/>
    </row>
  </sheetData>
  <mergeCells count="3">
    <mergeCell ref="H56:H58"/>
    <mergeCell ref="H32:H33"/>
    <mergeCell ref="H29:H30"/>
  </mergeCells>
  <pageMargins left="0.25" right="0.25" top="0.75" bottom="0.75" header="0.3" footer="0.3"/>
  <pageSetup paperSize="9" scale="6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39997558519241921"/>
    <pageSetUpPr fitToPage="1"/>
  </sheetPr>
  <dimension ref="B1:J53"/>
  <sheetViews>
    <sheetView tabSelected="1" topLeftCell="A13" zoomScaleNormal="100" zoomScaleSheetLayoutView="85" workbookViewId="0">
      <selection activeCell="D7" sqref="D7"/>
    </sheetView>
  </sheetViews>
  <sheetFormatPr defaultColWidth="9.15625" defaultRowHeight="14.4" x14ac:dyDescent="0.55000000000000004"/>
  <cols>
    <col min="2" max="2" width="7.578125" customWidth="1"/>
    <col min="3" max="3" width="65.83984375" customWidth="1"/>
    <col min="4" max="7" width="11.89453125" customWidth="1"/>
    <col min="8" max="8" width="55.20703125" customWidth="1"/>
    <col min="9" max="9" width="7.1015625" customWidth="1"/>
    <col min="10" max="10" width="9.15625" bestFit="1" customWidth="1"/>
    <col min="11" max="12" width="5.3125" customWidth="1"/>
  </cols>
  <sheetData>
    <row r="1" spans="2:10" s="1" customFormat="1" ht="35.25" customHeight="1" x14ac:dyDescent="0.55000000000000004">
      <c r="E1" s="9" t="str">
        <f>'ROSTLINNÝ MATERIÁL'!D1</f>
        <v>VÝKAZ VÝMĚR - SLEPÝ</v>
      </c>
      <c r="F1" s="9"/>
      <c r="H1" s="16" t="str">
        <f>'ROSTLINNÝ MATERIÁL'!N1</f>
        <v>R03 - etapa 1</v>
      </c>
    </row>
    <row r="2" spans="2:10" s="1" customFormat="1" ht="26.25" customHeight="1" thickBot="1" x14ac:dyDescent="0.6">
      <c r="B2" s="8"/>
      <c r="C2" s="8"/>
      <c r="D2" s="8"/>
      <c r="E2" s="11" t="str">
        <f>'ROSTLINNÝ MATERIÁL'!D2</f>
        <v>Nehradov III - Třebíč</v>
      </c>
      <c r="F2" s="11"/>
      <c r="G2" s="8"/>
      <c r="H2" s="10">
        <f>'ROSTLINNÝ MATERIÁL'!N2</f>
        <v>45483</v>
      </c>
    </row>
    <row r="3" spans="2:10" ht="28.5" customHeight="1" thickBot="1" x14ac:dyDescent="0.75">
      <c r="F3" s="15" t="s">
        <v>25</v>
      </c>
    </row>
    <row r="4" spans="2:10" s="4" customFormat="1" ht="18.600000000000001" thickBot="1" x14ac:dyDescent="0.75">
      <c r="D4" s="15"/>
      <c r="E4" s="15"/>
      <c r="F4" s="21"/>
      <c r="G4" s="15" t="s">
        <v>19</v>
      </c>
      <c r="J4" s="15"/>
    </row>
    <row r="5" spans="2:10" ht="30.75" customHeight="1" x14ac:dyDescent="0.55000000000000004"/>
    <row r="6" spans="2:10" s="2" customFormat="1" ht="20.25" customHeight="1" x14ac:dyDescent="0.55000000000000004">
      <c r="B6" s="58" t="s">
        <v>42</v>
      </c>
      <c r="C6" s="35"/>
      <c r="D6" s="121" t="s">
        <v>2</v>
      </c>
      <c r="E6" s="121" t="s">
        <v>3</v>
      </c>
      <c r="F6" s="121" t="s">
        <v>4</v>
      </c>
      <c r="G6" s="121" t="s">
        <v>5</v>
      </c>
      <c r="H6" s="36" t="s">
        <v>6</v>
      </c>
    </row>
    <row r="7" spans="2:10" s="2" customFormat="1" ht="18.3" x14ac:dyDescent="0.55000000000000004">
      <c r="B7" s="118"/>
      <c r="C7" s="120" t="s">
        <v>9</v>
      </c>
      <c r="D7" s="122">
        <f>SUM('VÝKAZ VÝMĚR'!D28)</f>
        <v>817</v>
      </c>
      <c r="E7" s="122" t="s">
        <v>35</v>
      </c>
      <c r="F7" s="122"/>
      <c r="G7" s="122"/>
      <c r="H7" s="119"/>
    </row>
    <row r="8" spans="2:10" x14ac:dyDescent="0.55000000000000004">
      <c r="B8" s="12"/>
      <c r="C8" s="66" t="s">
        <v>99</v>
      </c>
      <c r="D8" s="18">
        <v>6</v>
      </c>
      <c r="E8" s="49" t="s">
        <v>43</v>
      </c>
      <c r="F8" s="48"/>
      <c r="G8" s="77">
        <f>F8*D8</f>
        <v>0</v>
      </c>
      <c r="H8" s="19"/>
    </row>
    <row r="9" spans="2:10" x14ac:dyDescent="0.55000000000000004">
      <c r="B9" s="18"/>
      <c r="C9" s="66" t="s">
        <v>40</v>
      </c>
      <c r="D9" s="18">
        <v>5</v>
      </c>
      <c r="E9" s="49" t="s">
        <v>43</v>
      </c>
      <c r="F9" s="48"/>
      <c r="G9" s="63">
        <f>D9*F9</f>
        <v>0</v>
      </c>
      <c r="H9" s="34"/>
    </row>
    <row r="10" spans="2:10" s="2" customFormat="1" ht="18.3" x14ac:dyDescent="0.55000000000000004">
      <c r="B10" s="118"/>
      <c r="C10" s="120" t="s">
        <v>100</v>
      </c>
      <c r="D10" s="124">
        <f>'VÝKAZ VÝMĚR'!D55</f>
        <v>15</v>
      </c>
      <c r="E10" s="122" t="s">
        <v>10</v>
      </c>
      <c r="F10" s="122"/>
      <c r="G10" s="122"/>
      <c r="H10" s="119"/>
    </row>
    <row r="11" spans="2:10" x14ac:dyDescent="0.55000000000000004">
      <c r="B11" s="12"/>
      <c r="C11" s="66" t="s">
        <v>114</v>
      </c>
      <c r="D11" s="18">
        <v>12</v>
      </c>
      <c r="E11" s="49" t="s">
        <v>43</v>
      </c>
      <c r="F11" s="48"/>
      <c r="G11" s="77">
        <f>F11*D11</f>
        <v>0</v>
      </c>
      <c r="H11" s="19"/>
    </row>
    <row r="12" spans="2:10" x14ac:dyDescent="0.55000000000000004">
      <c r="B12" s="18"/>
      <c r="C12" s="66" t="s">
        <v>45</v>
      </c>
      <c r="D12" s="18">
        <v>1</v>
      </c>
      <c r="E12" s="49" t="s">
        <v>43</v>
      </c>
      <c r="F12" s="48"/>
      <c r="G12" s="63">
        <f t="shared" ref="G12" si="0">D12*F12</f>
        <v>0</v>
      </c>
      <c r="H12" s="67"/>
    </row>
    <row r="13" spans="2:10" x14ac:dyDescent="0.55000000000000004">
      <c r="B13" s="18"/>
      <c r="C13" s="66" t="s">
        <v>104</v>
      </c>
      <c r="D13" s="18">
        <v>1</v>
      </c>
      <c r="E13" s="49" t="s">
        <v>43</v>
      </c>
      <c r="F13" s="48"/>
      <c r="G13" s="63">
        <f t="shared" ref="G13:G15" si="1">D13*F13</f>
        <v>0</v>
      </c>
      <c r="H13" s="67"/>
    </row>
    <row r="14" spans="2:10" x14ac:dyDescent="0.55000000000000004">
      <c r="B14" s="18"/>
      <c r="C14" s="66" t="s">
        <v>102</v>
      </c>
      <c r="D14" s="18">
        <v>3</v>
      </c>
      <c r="E14" s="49" t="s">
        <v>43</v>
      </c>
      <c r="F14" s="48"/>
      <c r="G14" s="63">
        <f t="shared" si="1"/>
        <v>0</v>
      </c>
      <c r="H14" s="67"/>
    </row>
    <row r="15" spans="2:10" x14ac:dyDescent="0.55000000000000004">
      <c r="B15" s="18"/>
      <c r="C15" s="66" t="s">
        <v>101</v>
      </c>
      <c r="D15" s="18">
        <v>1</v>
      </c>
      <c r="E15" s="49" t="s">
        <v>43</v>
      </c>
      <c r="F15" s="48"/>
      <c r="G15" s="63">
        <f t="shared" si="1"/>
        <v>0</v>
      </c>
      <c r="H15" s="67"/>
    </row>
    <row r="16" spans="2:10" s="2" customFormat="1" ht="18.3" x14ac:dyDescent="0.55000000000000004">
      <c r="B16" s="118"/>
      <c r="C16" s="120" t="s">
        <v>86</v>
      </c>
      <c r="D16" s="122">
        <f>'VÝKAZ VÝMĚR'!D14</f>
        <v>1200</v>
      </c>
      <c r="E16" s="122" t="s">
        <v>35</v>
      </c>
      <c r="F16" s="122"/>
      <c r="G16" s="122"/>
      <c r="H16" s="119"/>
    </row>
    <row r="17" spans="2:8" ht="14.7" thickBot="1" x14ac:dyDescent="0.6">
      <c r="B17" s="12"/>
      <c r="C17" s="66" t="s">
        <v>103</v>
      </c>
      <c r="D17" s="18">
        <v>2</v>
      </c>
      <c r="E17" s="49" t="s">
        <v>43</v>
      </c>
      <c r="F17" s="48"/>
      <c r="G17" s="77">
        <f>F17*D17</f>
        <v>0</v>
      </c>
      <c r="H17" s="19"/>
    </row>
    <row r="18" spans="2:8" s="3" customFormat="1" ht="22.5" customHeight="1" thickBot="1" x14ac:dyDescent="0.6">
      <c r="B18"/>
      <c r="C18"/>
      <c r="D18" s="22" t="s">
        <v>47</v>
      </c>
      <c r="E18" s="23"/>
      <c r="F18" s="23"/>
      <c r="G18" s="123">
        <f>SUM(G7:G15)</f>
        <v>0</v>
      </c>
    </row>
    <row r="19" spans="2:8" ht="28.5" customHeight="1" x14ac:dyDescent="0.55000000000000004"/>
    <row r="20" spans="2:8" s="2" customFormat="1" ht="20.25" customHeight="1" x14ac:dyDescent="0.55000000000000004">
      <c r="B20" s="58" t="s">
        <v>44</v>
      </c>
      <c r="C20" s="35"/>
      <c r="D20" s="121" t="s">
        <v>2</v>
      </c>
      <c r="E20" s="121" t="s">
        <v>3</v>
      </c>
      <c r="F20" s="121" t="s">
        <v>4</v>
      </c>
      <c r="G20" s="121" t="s">
        <v>5</v>
      </c>
      <c r="H20" s="36" t="s">
        <v>6</v>
      </c>
    </row>
    <row r="21" spans="2:8" s="2" customFormat="1" ht="18.3" x14ac:dyDescent="0.55000000000000004">
      <c r="B21" s="118"/>
      <c r="C21" s="120" t="s">
        <v>9</v>
      </c>
      <c r="D21" s="122">
        <f>$D$7</f>
        <v>817</v>
      </c>
      <c r="E21" s="122" t="s">
        <v>35</v>
      </c>
      <c r="F21" s="122"/>
      <c r="G21" s="122"/>
      <c r="H21" s="119"/>
    </row>
    <row r="22" spans="2:8" x14ac:dyDescent="0.55000000000000004">
      <c r="B22" s="12"/>
      <c r="C22" s="66" t="s">
        <v>99</v>
      </c>
      <c r="D22" s="18">
        <v>6</v>
      </c>
      <c r="E22" s="49" t="s">
        <v>43</v>
      </c>
      <c r="F22" s="48"/>
      <c r="G22" s="77">
        <f>F22*D22</f>
        <v>0</v>
      </c>
      <c r="H22" s="19"/>
    </row>
    <row r="23" spans="2:8" x14ac:dyDescent="0.55000000000000004">
      <c r="B23" s="18"/>
      <c r="C23" s="66" t="s">
        <v>40</v>
      </c>
      <c r="D23" s="18">
        <v>5</v>
      </c>
      <c r="E23" s="49" t="s">
        <v>43</v>
      </c>
      <c r="F23" s="48"/>
      <c r="G23" s="63">
        <f>D23*F23</f>
        <v>0</v>
      </c>
      <c r="H23" s="34"/>
    </row>
    <row r="24" spans="2:8" s="2" customFormat="1" ht="18.3" x14ac:dyDescent="0.55000000000000004">
      <c r="B24" s="118"/>
      <c r="C24" s="120" t="s">
        <v>100</v>
      </c>
      <c r="D24" s="124">
        <f>$D$10</f>
        <v>15</v>
      </c>
      <c r="E24" s="122" t="s">
        <v>10</v>
      </c>
      <c r="F24" s="122"/>
      <c r="G24" s="122"/>
      <c r="H24" s="119"/>
    </row>
    <row r="25" spans="2:8" x14ac:dyDescent="0.55000000000000004">
      <c r="B25" s="12"/>
      <c r="C25" s="66" t="s">
        <v>114</v>
      </c>
      <c r="D25" s="18">
        <v>12</v>
      </c>
      <c r="E25" s="49" t="s">
        <v>43</v>
      </c>
      <c r="F25" s="48"/>
      <c r="G25" s="77">
        <f>F25*D25</f>
        <v>0</v>
      </c>
      <c r="H25" s="19"/>
    </row>
    <row r="26" spans="2:8" x14ac:dyDescent="0.55000000000000004">
      <c r="B26" s="18"/>
      <c r="C26" s="66" t="s">
        <v>45</v>
      </c>
      <c r="D26" s="18">
        <v>1</v>
      </c>
      <c r="E26" s="49" t="s">
        <v>43</v>
      </c>
      <c r="F26" s="48"/>
      <c r="G26" s="63">
        <f t="shared" ref="G26:G29" si="2">D26*F26</f>
        <v>0</v>
      </c>
      <c r="H26" s="67"/>
    </row>
    <row r="27" spans="2:8" x14ac:dyDescent="0.55000000000000004">
      <c r="B27" s="18"/>
      <c r="C27" s="66" t="s">
        <v>104</v>
      </c>
      <c r="D27" s="18">
        <v>1</v>
      </c>
      <c r="E27" s="49" t="s">
        <v>43</v>
      </c>
      <c r="F27" s="48"/>
      <c r="G27" s="63">
        <f t="shared" si="2"/>
        <v>0</v>
      </c>
      <c r="H27" s="67"/>
    </row>
    <row r="28" spans="2:8" x14ac:dyDescent="0.55000000000000004">
      <c r="B28" s="18"/>
      <c r="C28" s="66" t="s">
        <v>102</v>
      </c>
      <c r="D28" s="18">
        <v>3</v>
      </c>
      <c r="E28" s="49" t="s">
        <v>43</v>
      </c>
      <c r="F28" s="48"/>
      <c r="G28" s="63">
        <f t="shared" si="2"/>
        <v>0</v>
      </c>
      <c r="H28" s="67"/>
    </row>
    <row r="29" spans="2:8" x14ac:dyDescent="0.55000000000000004">
      <c r="B29" s="18"/>
      <c r="C29" s="66" t="s">
        <v>101</v>
      </c>
      <c r="D29" s="18">
        <v>1</v>
      </c>
      <c r="E29" s="49" t="s">
        <v>43</v>
      </c>
      <c r="F29" s="48"/>
      <c r="G29" s="63">
        <f t="shared" si="2"/>
        <v>0</v>
      </c>
      <c r="H29" s="67"/>
    </row>
    <row r="30" spans="2:8" s="2" customFormat="1" ht="18.3" x14ac:dyDescent="0.55000000000000004">
      <c r="B30" s="118"/>
      <c r="C30" s="120" t="s">
        <v>86</v>
      </c>
      <c r="D30" s="122">
        <f>$D$16</f>
        <v>1200</v>
      </c>
      <c r="E30" s="122" t="s">
        <v>35</v>
      </c>
      <c r="F30" s="122"/>
      <c r="G30" s="122"/>
      <c r="H30" s="119"/>
    </row>
    <row r="31" spans="2:8" ht="14.7" thickBot="1" x14ac:dyDescent="0.6">
      <c r="B31" s="12"/>
      <c r="C31" s="66" t="s">
        <v>103</v>
      </c>
      <c r="D31" s="18">
        <v>2</v>
      </c>
      <c r="E31" s="49" t="s">
        <v>43</v>
      </c>
      <c r="F31" s="48"/>
      <c r="G31" s="77">
        <f>F31*D31</f>
        <v>0</v>
      </c>
      <c r="H31" s="19"/>
    </row>
    <row r="32" spans="2:8" s="3" customFormat="1" ht="22.5" customHeight="1" thickBot="1" x14ac:dyDescent="0.6">
      <c r="B32"/>
      <c r="C32"/>
      <c r="D32" s="22" t="s">
        <v>47</v>
      </c>
      <c r="E32" s="23"/>
      <c r="F32" s="23"/>
      <c r="G32" s="123">
        <f>SUM(G21:G29)</f>
        <v>0</v>
      </c>
    </row>
    <row r="33" spans="2:8" ht="28.5" customHeight="1" x14ac:dyDescent="0.55000000000000004"/>
    <row r="34" spans="2:8" s="2" customFormat="1" ht="20.25" customHeight="1" x14ac:dyDescent="0.55000000000000004">
      <c r="B34" s="58" t="s">
        <v>46</v>
      </c>
      <c r="C34" s="35"/>
      <c r="D34" s="121" t="s">
        <v>2</v>
      </c>
      <c r="E34" s="121" t="s">
        <v>3</v>
      </c>
      <c r="F34" s="121" t="s">
        <v>4</v>
      </c>
      <c r="G34" s="121" t="s">
        <v>5</v>
      </c>
      <c r="H34" s="36" t="s">
        <v>6</v>
      </c>
    </row>
    <row r="35" spans="2:8" s="2" customFormat="1" ht="18.3" x14ac:dyDescent="0.55000000000000004">
      <c r="B35" s="118"/>
      <c r="C35" s="120" t="s">
        <v>9</v>
      </c>
      <c r="D35" s="122">
        <f>$D$7</f>
        <v>817</v>
      </c>
      <c r="E35" s="122" t="s">
        <v>35</v>
      </c>
      <c r="F35" s="122"/>
      <c r="G35" s="122"/>
      <c r="H35" s="119"/>
    </row>
    <row r="36" spans="2:8" x14ac:dyDescent="0.55000000000000004">
      <c r="B36" s="12"/>
      <c r="C36" s="66" t="s">
        <v>99</v>
      </c>
      <c r="D36" s="18">
        <v>6</v>
      </c>
      <c r="E36" s="49" t="s">
        <v>43</v>
      </c>
      <c r="F36" s="48"/>
      <c r="G36" s="77">
        <f>F36*D36</f>
        <v>0</v>
      </c>
      <c r="H36" s="19"/>
    </row>
    <row r="37" spans="2:8" x14ac:dyDescent="0.55000000000000004">
      <c r="B37" s="18"/>
      <c r="C37" s="66" t="s">
        <v>40</v>
      </c>
      <c r="D37" s="18">
        <v>5</v>
      </c>
      <c r="E37" s="49" t="s">
        <v>43</v>
      </c>
      <c r="F37" s="48"/>
      <c r="G37" s="63">
        <f>D37*F37</f>
        <v>0</v>
      </c>
      <c r="H37" s="34"/>
    </row>
    <row r="38" spans="2:8" s="2" customFormat="1" ht="18.3" x14ac:dyDescent="0.55000000000000004">
      <c r="B38" s="118"/>
      <c r="C38" s="120" t="s">
        <v>100</v>
      </c>
      <c r="D38" s="124">
        <f>$D$10</f>
        <v>15</v>
      </c>
      <c r="E38" s="122" t="s">
        <v>10</v>
      </c>
      <c r="F38" s="122"/>
      <c r="G38" s="122"/>
      <c r="H38" s="119"/>
    </row>
    <row r="39" spans="2:8" x14ac:dyDescent="0.55000000000000004">
      <c r="B39" s="12"/>
      <c r="C39" s="66" t="s">
        <v>114</v>
      </c>
      <c r="D39" s="18">
        <v>12</v>
      </c>
      <c r="E39" s="49" t="s">
        <v>43</v>
      </c>
      <c r="F39" s="48"/>
      <c r="G39" s="77">
        <f>F39*D39</f>
        <v>0</v>
      </c>
      <c r="H39" s="19"/>
    </row>
    <row r="40" spans="2:8" x14ac:dyDescent="0.55000000000000004">
      <c r="B40" s="18"/>
      <c r="C40" s="66" t="s">
        <v>45</v>
      </c>
      <c r="D40" s="18">
        <v>1</v>
      </c>
      <c r="E40" s="49" t="s">
        <v>43</v>
      </c>
      <c r="F40" s="48"/>
      <c r="G40" s="63">
        <f t="shared" ref="G40:G43" si="3">D40*F40</f>
        <v>0</v>
      </c>
      <c r="H40" s="67"/>
    </row>
    <row r="41" spans="2:8" x14ac:dyDescent="0.55000000000000004">
      <c r="B41" s="18"/>
      <c r="C41" s="66" t="s">
        <v>104</v>
      </c>
      <c r="D41" s="18">
        <v>1</v>
      </c>
      <c r="E41" s="49" t="s">
        <v>43</v>
      </c>
      <c r="F41" s="48"/>
      <c r="G41" s="63">
        <f t="shared" si="3"/>
        <v>0</v>
      </c>
      <c r="H41" s="67"/>
    </row>
    <row r="42" spans="2:8" x14ac:dyDescent="0.55000000000000004">
      <c r="B42" s="18"/>
      <c r="C42" s="66" t="s">
        <v>102</v>
      </c>
      <c r="D42" s="18">
        <v>3</v>
      </c>
      <c r="E42" s="49" t="s">
        <v>43</v>
      </c>
      <c r="F42" s="48"/>
      <c r="G42" s="63">
        <f t="shared" si="3"/>
        <v>0</v>
      </c>
      <c r="H42" s="67"/>
    </row>
    <row r="43" spans="2:8" x14ac:dyDescent="0.55000000000000004">
      <c r="B43" s="18"/>
      <c r="C43" s="66" t="s">
        <v>101</v>
      </c>
      <c r="D43" s="18">
        <v>1</v>
      </c>
      <c r="E43" s="49" t="s">
        <v>43</v>
      </c>
      <c r="F43" s="48"/>
      <c r="G43" s="63">
        <f t="shared" si="3"/>
        <v>0</v>
      </c>
      <c r="H43" s="67"/>
    </row>
    <row r="44" spans="2:8" s="2" customFormat="1" ht="18.3" x14ac:dyDescent="0.55000000000000004">
      <c r="B44" s="118"/>
      <c r="C44" s="120" t="s">
        <v>86</v>
      </c>
      <c r="D44" s="122">
        <f>$D$16</f>
        <v>1200</v>
      </c>
      <c r="E44" s="122" t="s">
        <v>35</v>
      </c>
      <c r="F44" s="122"/>
      <c r="G44" s="122"/>
      <c r="H44" s="119"/>
    </row>
    <row r="45" spans="2:8" ht="14.7" thickBot="1" x14ac:dyDescent="0.6">
      <c r="B45" s="12"/>
      <c r="C45" s="66" t="s">
        <v>103</v>
      </c>
      <c r="D45" s="18">
        <v>2</v>
      </c>
      <c r="E45" s="49" t="s">
        <v>43</v>
      </c>
      <c r="F45" s="48"/>
      <c r="G45" s="77">
        <f>F45*D45</f>
        <v>0</v>
      </c>
      <c r="H45" s="19"/>
    </row>
    <row r="46" spans="2:8" s="3" customFormat="1" ht="22.5" customHeight="1" thickBot="1" x14ac:dyDescent="0.6">
      <c r="B46"/>
      <c r="C46"/>
      <c r="D46" s="22" t="s">
        <v>47</v>
      </c>
      <c r="E46" s="23"/>
      <c r="F46" s="23"/>
      <c r="G46" s="123">
        <f>SUM(G35:G43)</f>
        <v>0</v>
      </c>
    </row>
    <row r="47" spans="2:8" ht="28.5" customHeight="1" x14ac:dyDescent="0.55000000000000004"/>
    <row r="48" spans="2:8" s="4" customFormat="1" ht="18.3" x14ac:dyDescent="0.7">
      <c r="B48" s="5" t="s">
        <v>11</v>
      </c>
    </row>
    <row r="49" spans="2:10" s="4" customFormat="1" ht="18.3" x14ac:dyDescent="0.7">
      <c r="B49" s="53" t="s">
        <v>16</v>
      </c>
      <c r="C49" s="53"/>
      <c r="D49" s="53"/>
      <c r="E49" s="53"/>
      <c r="F49" s="53"/>
      <c r="G49" s="53"/>
      <c r="H49" s="53"/>
      <c r="I49" s="53"/>
      <c r="J49" s="53"/>
    </row>
    <row r="50" spans="2:10" s="4" customFormat="1" ht="18.3" x14ac:dyDescent="0.7">
      <c r="B50" s="53" t="s">
        <v>12</v>
      </c>
      <c r="C50" s="53"/>
      <c r="D50" s="53"/>
      <c r="E50" s="53"/>
      <c r="F50" s="53"/>
      <c r="G50" s="53"/>
      <c r="H50" s="53"/>
      <c r="I50" s="53"/>
      <c r="J50" s="53"/>
    </row>
    <row r="51" spans="2:10" s="4" customFormat="1" ht="18.600000000000001" thickBot="1" x14ac:dyDescent="0.75">
      <c r="B51"/>
      <c r="C51" s="15"/>
      <c r="D51" s="15"/>
      <c r="E51" s="15"/>
      <c r="F51" s="15"/>
      <c r="G51" s="15"/>
      <c r="H51" s="15"/>
      <c r="I51" s="15"/>
    </row>
    <row r="52" spans="2:10" ht="33.6" customHeight="1" thickBot="1" x14ac:dyDescent="0.6">
      <c r="B52" s="54" t="s">
        <v>38</v>
      </c>
      <c r="C52" s="55"/>
      <c r="D52" s="55"/>
      <c r="E52" s="55"/>
      <c r="F52" s="55"/>
      <c r="G52" s="125">
        <f>SUM(G18,G32,G46)</f>
        <v>0</v>
      </c>
      <c r="H52" s="46"/>
    </row>
    <row r="53" spans="2:10" s="7" customFormat="1" ht="33.6" customHeight="1" thickBot="1" x14ac:dyDescent="0.6">
      <c r="B53" s="56" t="s">
        <v>39</v>
      </c>
      <c r="C53" s="57"/>
      <c r="D53" s="57"/>
      <c r="E53" s="57"/>
      <c r="F53" s="57"/>
      <c r="G53" s="65">
        <f>G52*1.21</f>
        <v>0</v>
      </c>
      <c r="H53" s="65"/>
    </row>
  </sheetData>
  <pageMargins left="0.7" right="0.7" top="0.75" bottom="0.75" header="0.3" footer="0.3"/>
  <pageSetup paperSize="9" scale="7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ROSTLINNÝ MATERIÁL</vt:lpstr>
      <vt:lpstr>VÝKAZ VÝMĚR</vt:lpstr>
      <vt:lpstr>NÁSLEDNÁ PÉČE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Vlasta Hábová</cp:lastModifiedBy>
  <cp:lastPrinted>2024-01-10T18:14:35Z</cp:lastPrinted>
  <dcterms:created xsi:type="dcterms:W3CDTF">2019-07-12T08:07:47Z</dcterms:created>
  <dcterms:modified xsi:type="dcterms:W3CDTF">2024-07-18T21:28:19Z</dcterms:modified>
</cp:coreProperties>
</file>